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ymsoffice-my.sharepoint.com/personal/jonathant_scott_ky_gov/Documents/"/>
    </mc:Choice>
  </mc:AlternateContent>
  <xr:revisionPtr revIDLastSave="0" documentId="8_{5DEF7786-13CE-4345-AB55-B41D66F04C91}" xr6:coauthVersionLast="47" xr6:coauthVersionMax="47" xr10:uidLastSave="{00000000-0000-0000-0000-000000000000}"/>
  <bookViews>
    <workbookView xWindow="38370" yWindow="660" windowWidth="16230" windowHeight="9225" tabRatio="759" xr2:uid="{7D66E7BB-BBD5-49B6-BD78-8A6BC14DC2BB}"/>
  </bookViews>
  <sheets>
    <sheet name="LRC Format" sheetId="8" r:id="rId1"/>
    <sheet name="Total MCO" sheetId="1" state="hidden" r:id="rId2"/>
    <sheet name="Aetna" sheetId="2" r:id="rId3"/>
    <sheet name="Anthem" sheetId="3" state="hidden" r:id="rId4"/>
    <sheet name="Humana" sheetId="9" r:id="rId5"/>
    <sheet name="Molina" sheetId="5" r:id="rId6"/>
    <sheet name="United" sheetId="6" r:id="rId7"/>
    <sheet name="Wellcare" sheetId="7" r:id="rId8"/>
  </sheets>
  <externalReferences>
    <externalReference r:id="rId9"/>
    <externalReference r:id="rId10"/>
  </externalReferences>
  <definedNames>
    <definedName name="crosswalk">#REF!</definedName>
    <definedName name="_xlnm.Print_Titles" localSheetId="0">'LRC Format'!$1:$15</definedName>
    <definedName name="ReserveMo">[1]Inputs!$B$2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89" i="6" l="1"/>
  <c r="U87" i="6"/>
  <c r="U55" i="6"/>
  <c r="U56" i="6"/>
  <c r="U57" i="6"/>
  <c r="U58" i="6"/>
  <c r="U59" i="6"/>
  <c r="U60" i="6"/>
  <c r="U61" i="6"/>
  <c r="U62" i="6"/>
  <c r="U63" i="6"/>
  <c r="U64" i="6"/>
  <c r="U65" i="6"/>
  <c r="U66" i="6"/>
  <c r="U67" i="6"/>
  <c r="U68" i="6"/>
  <c r="U69" i="6"/>
  <c r="U70" i="6"/>
  <c r="U71" i="6"/>
  <c r="U72" i="6"/>
  <c r="U73" i="6"/>
  <c r="U74" i="6"/>
  <c r="U75" i="6"/>
  <c r="U76" i="6"/>
  <c r="U77" i="6"/>
  <c r="U78" i="6"/>
  <c r="U79" i="6"/>
  <c r="U80" i="6"/>
  <c r="U81" i="6"/>
  <c r="U82" i="6"/>
  <c r="U83" i="6"/>
  <c r="U84" i="6"/>
  <c r="U85" i="6"/>
  <c r="U54" i="6"/>
  <c r="U52" i="6"/>
  <c r="U18" i="6"/>
  <c r="U19" i="6"/>
  <c r="U20" i="6"/>
  <c r="U21" i="6"/>
  <c r="U22" i="6"/>
  <c r="U23" i="6"/>
  <c r="U24" i="6"/>
  <c r="U25" i="6"/>
  <c r="U26" i="6"/>
  <c r="U27" i="6"/>
  <c r="U28" i="6"/>
  <c r="U29" i="6"/>
  <c r="U30" i="6"/>
  <c r="U31" i="6"/>
  <c r="U32" i="6"/>
  <c r="U33" i="6"/>
  <c r="U34" i="6"/>
  <c r="U35" i="6"/>
  <c r="U36" i="6"/>
  <c r="U37" i="6"/>
  <c r="U38" i="6"/>
  <c r="U39" i="6"/>
  <c r="U40" i="6"/>
  <c r="U41" i="6"/>
  <c r="U42" i="6"/>
  <c r="U43" i="6"/>
  <c r="U44" i="6"/>
  <c r="U45" i="6"/>
  <c r="U46" i="6"/>
  <c r="U47" i="6"/>
  <c r="U48" i="6"/>
  <c r="U49" i="6"/>
  <c r="U50" i="6"/>
  <c r="U17" i="6"/>
  <c r="U14" i="6"/>
  <c r="U14" i="5"/>
  <c r="H95" i="7" l="1"/>
  <c r="H94" i="7"/>
  <c r="H93" i="7"/>
  <c r="H91" i="7"/>
  <c r="H95" i="6"/>
  <c r="H94" i="6"/>
  <c r="H93" i="6"/>
  <c r="H91" i="6"/>
  <c r="H94" i="5"/>
  <c r="H93" i="5"/>
  <c r="H91" i="5"/>
  <c r="H94" i="9"/>
  <c r="H93" i="9"/>
  <c r="H91" i="9"/>
  <c r="H94" i="2"/>
  <c r="H93" i="2"/>
  <c r="H91" i="2"/>
  <c r="E96" i="5" l="1"/>
  <c r="C94" i="5"/>
  <c r="J87" i="2" l="1"/>
  <c r="N52" i="2"/>
  <c r="N87" i="6" l="1"/>
  <c r="O87" i="6" l="1"/>
  <c r="O52" i="6"/>
  <c r="M47" i="8"/>
  <c r="M48" i="8"/>
  <c r="M49" i="8"/>
  <c r="M50" i="8"/>
  <c r="M51" i="8"/>
  <c r="M52" i="8"/>
  <c r="M53" i="8"/>
  <c r="M54" i="8"/>
  <c r="M55" i="8"/>
  <c r="M56" i="8"/>
  <c r="M57" i="8"/>
  <c r="M58" i="8"/>
  <c r="M59" i="8"/>
  <c r="M60" i="8"/>
  <c r="M61" i="8"/>
  <c r="M62" i="8"/>
  <c r="M63" i="8"/>
  <c r="M64" i="8"/>
  <c r="M65" i="8"/>
  <c r="M66" i="8"/>
  <c r="M67" i="8"/>
  <c r="M68" i="8"/>
  <c r="M69" i="8"/>
  <c r="M70" i="8"/>
  <c r="M71" i="8"/>
  <c r="M72" i="8"/>
  <c r="M73" i="8"/>
  <c r="M74" i="8"/>
  <c r="M75" i="8"/>
  <c r="M76" i="8"/>
  <c r="M77" i="8"/>
  <c r="M78" i="8"/>
  <c r="M80" i="8"/>
  <c r="M82" i="8"/>
  <c r="M83" i="8"/>
  <c r="M84" i="8"/>
  <c r="M4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16" i="8"/>
  <c r="M14" i="8"/>
  <c r="Z14" i="2"/>
  <c r="W14" i="2"/>
  <c r="C93" i="6"/>
  <c r="C85" i="6"/>
  <c r="C94" i="2" l="1"/>
  <c r="C93" i="2"/>
  <c r="C93" i="9"/>
  <c r="C94" i="9"/>
  <c r="C93" i="5"/>
  <c r="AA14" i="7" l="1"/>
  <c r="AA14" i="6"/>
  <c r="Z14" i="7"/>
  <c r="Y14" i="7"/>
  <c r="Y14" i="6"/>
  <c r="W14" i="7"/>
  <c r="W14" i="6"/>
  <c r="X14" i="7"/>
  <c r="X14" i="6"/>
  <c r="AB14" i="7" l="1"/>
  <c r="L52" i="9"/>
  <c r="AF17" i="9" l="1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54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17" i="2"/>
  <c r="G14" i="2"/>
  <c r="AN85" i="2"/>
  <c r="AN84" i="2"/>
  <c r="AN83" i="2"/>
  <c r="AN82" i="2"/>
  <c r="AN81" i="2"/>
  <c r="AN80" i="2"/>
  <c r="AN79" i="2"/>
  <c r="AN78" i="2"/>
  <c r="AN77" i="2"/>
  <c r="AN76" i="2"/>
  <c r="AN75" i="2"/>
  <c r="AN74" i="2"/>
  <c r="AN73" i="2"/>
  <c r="AN72" i="2"/>
  <c r="AN71" i="2"/>
  <c r="AN70" i="2"/>
  <c r="AN69" i="2"/>
  <c r="AN68" i="2"/>
  <c r="AN67" i="2"/>
  <c r="AN66" i="2"/>
  <c r="AN65" i="2"/>
  <c r="AN64" i="2"/>
  <c r="AN63" i="2"/>
  <c r="AN62" i="2"/>
  <c r="AN61" i="2"/>
  <c r="AN60" i="2"/>
  <c r="AN59" i="2"/>
  <c r="AN58" i="2"/>
  <c r="AN57" i="2"/>
  <c r="AN56" i="2"/>
  <c r="AN55" i="2"/>
  <c r="AN54" i="2"/>
  <c r="AN50" i="2"/>
  <c r="AN49" i="2"/>
  <c r="AN48" i="2"/>
  <c r="AN47" i="2"/>
  <c r="AN46" i="2"/>
  <c r="AN45" i="2"/>
  <c r="AN44" i="2"/>
  <c r="AN43" i="2"/>
  <c r="AN42" i="2"/>
  <c r="AN41" i="2"/>
  <c r="AN40" i="2"/>
  <c r="AN39" i="2"/>
  <c r="AN38" i="2"/>
  <c r="AN37" i="2"/>
  <c r="AN36" i="2"/>
  <c r="AN35" i="2"/>
  <c r="AN34" i="2"/>
  <c r="AN33" i="2"/>
  <c r="AN32" i="2"/>
  <c r="AN31" i="2"/>
  <c r="AN30" i="2"/>
  <c r="AN29" i="2"/>
  <c r="AN28" i="2"/>
  <c r="AN27" i="2"/>
  <c r="AN26" i="2"/>
  <c r="AN25" i="2"/>
  <c r="AN24" i="2"/>
  <c r="AN23" i="2"/>
  <c r="AN22" i="2"/>
  <c r="AN21" i="2"/>
  <c r="AN20" i="2"/>
  <c r="AN19" i="2"/>
  <c r="AN18" i="2"/>
  <c r="AN17" i="2"/>
  <c r="AA14" i="2"/>
  <c r="AA67" i="2" s="1"/>
  <c r="W61" i="2"/>
  <c r="W77" i="2"/>
  <c r="W78" i="2"/>
  <c r="W27" i="2"/>
  <c r="W39" i="2"/>
  <c r="W40" i="2"/>
  <c r="W69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C85" i="2" s="1"/>
  <c r="U54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17" i="2"/>
  <c r="U14" i="2"/>
  <c r="T87" i="2"/>
  <c r="T52" i="2"/>
  <c r="AN55" i="9"/>
  <c r="AN56" i="9"/>
  <c r="AN57" i="9"/>
  <c r="AN58" i="9"/>
  <c r="AN59" i="9"/>
  <c r="AN60" i="9"/>
  <c r="AN61" i="9"/>
  <c r="AN62" i="9"/>
  <c r="AN63" i="9"/>
  <c r="AN64" i="9"/>
  <c r="AN65" i="9"/>
  <c r="AN66" i="9"/>
  <c r="AN67" i="9"/>
  <c r="AN68" i="9"/>
  <c r="AN69" i="9"/>
  <c r="AN70" i="9"/>
  <c r="AN71" i="9"/>
  <c r="AN72" i="9"/>
  <c r="AN73" i="9"/>
  <c r="AN74" i="9"/>
  <c r="AN75" i="9"/>
  <c r="AN76" i="9"/>
  <c r="AN77" i="9"/>
  <c r="AN78" i="9"/>
  <c r="AN79" i="9"/>
  <c r="AN80" i="9"/>
  <c r="AN81" i="9"/>
  <c r="AN82" i="9"/>
  <c r="AN83" i="9"/>
  <c r="AN84" i="9"/>
  <c r="AN85" i="9"/>
  <c r="AN54" i="9"/>
  <c r="AN18" i="9"/>
  <c r="AN19" i="9"/>
  <c r="AN20" i="9"/>
  <c r="AN21" i="9"/>
  <c r="AN22" i="9"/>
  <c r="AN23" i="9"/>
  <c r="AN24" i="9"/>
  <c r="AN25" i="9"/>
  <c r="AN26" i="9"/>
  <c r="AN27" i="9"/>
  <c r="AN28" i="9"/>
  <c r="AN29" i="9"/>
  <c r="AN30" i="9"/>
  <c r="AN31" i="9"/>
  <c r="AN32" i="9"/>
  <c r="AN33" i="9"/>
  <c r="AN34" i="9"/>
  <c r="AN35" i="9"/>
  <c r="AN36" i="9"/>
  <c r="AN37" i="9"/>
  <c r="AN38" i="9"/>
  <c r="AN39" i="9"/>
  <c r="AN40" i="9"/>
  <c r="AN41" i="9"/>
  <c r="AN42" i="9"/>
  <c r="AN43" i="9"/>
  <c r="AN44" i="9"/>
  <c r="AN45" i="9"/>
  <c r="AN46" i="9"/>
  <c r="AN47" i="9"/>
  <c r="AN48" i="9"/>
  <c r="AN49" i="9"/>
  <c r="AN50" i="9"/>
  <c r="AN17" i="9"/>
  <c r="AA60" i="9"/>
  <c r="AA77" i="9"/>
  <c r="AA78" i="9"/>
  <c r="AA14" i="9"/>
  <c r="AA63" i="9" s="1"/>
  <c r="G55" i="9"/>
  <c r="G56" i="9"/>
  <c r="G57" i="9"/>
  <c r="G58" i="9"/>
  <c r="G59" i="9"/>
  <c r="G60" i="9"/>
  <c r="G61" i="9"/>
  <c r="G62" i="9"/>
  <c r="G63" i="9"/>
  <c r="G64" i="9"/>
  <c r="G65" i="9"/>
  <c r="G66" i="9"/>
  <c r="G67" i="9"/>
  <c r="G68" i="9"/>
  <c r="G69" i="9"/>
  <c r="G70" i="9"/>
  <c r="G71" i="9"/>
  <c r="G72" i="9"/>
  <c r="G73" i="9"/>
  <c r="G74" i="9"/>
  <c r="G75" i="9"/>
  <c r="G76" i="9"/>
  <c r="G77" i="9"/>
  <c r="G78" i="9"/>
  <c r="G79" i="9"/>
  <c r="G80" i="9"/>
  <c r="G81" i="9"/>
  <c r="G82" i="9"/>
  <c r="G83" i="9"/>
  <c r="G84" i="9"/>
  <c r="G85" i="9"/>
  <c r="G54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14" i="9"/>
  <c r="G17" i="9"/>
  <c r="U55" i="9"/>
  <c r="U56" i="9"/>
  <c r="U57" i="9"/>
  <c r="U58" i="9"/>
  <c r="U59" i="9"/>
  <c r="U60" i="9"/>
  <c r="U61" i="9"/>
  <c r="U62" i="9"/>
  <c r="U63" i="9"/>
  <c r="U64" i="9"/>
  <c r="U65" i="9"/>
  <c r="U66" i="9"/>
  <c r="U67" i="9"/>
  <c r="U68" i="9"/>
  <c r="U69" i="9"/>
  <c r="U70" i="9"/>
  <c r="U71" i="9"/>
  <c r="U72" i="9"/>
  <c r="U73" i="9"/>
  <c r="U74" i="9"/>
  <c r="U75" i="9"/>
  <c r="U76" i="9"/>
  <c r="U77" i="9"/>
  <c r="U78" i="9"/>
  <c r="U79" i="9"/>
  <c r="U80" i="9"/>
  <c r="U81" i="9"/>
  <c r="U82" i="9"/>
  <c r="U83" i="9"/>
  <c r="U84" i="9"/>
  <c r="U85" i="9"/>
  <c r="U54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W14" i="9"/>
  <c r="W72" i="9" s="1"/>
  <c r="U17" i="9"/>
  <c r="C17" i="9" s="1"/>
  <c r="U14" i="9"/>
  <c r="T87" i="9"/>
  <c r="T52" i="9"/>
  <c r="W59" i="6"/>
  <c r="W66" i="6"/>
  <c r="W69" i="6"/>
  <c r="W75" i="6"/>
  <c r="W21" i="6"/>
  <c r="W37" i="6"/>
  <c r="W64" i="6"/>
  <c r="W63" i="5"/>
  <c r="W64" i="5"/>
  <c r="W65" i="5"/>
  <c r="W66" i="5"/>
  <c r="W67" i="5"/>
  <c r="W77" i="5"/>
  <c r="W25" i="5"/>
  <c r="W14" i="5"/>
  <c r="W68" i="5" s="1"/>
  <c r="U55" i="5"/>
  <c r="U56" i="5"/>
  <c r="U57" i="5"/>
  <c r="U58" i="5"/>
  <c r="U59" i="5"/>
  <c r="U60" i="5"/>
  <c r="U61" i="5"/>
  <c r="U62" i="5"/>
  <c r="U63" i="5"/>
  <c r="U64" i="5"/>
  <c r="U65" i="5"/>
  <c r="U66" i="5"/>
  <c r="U67" i="5"/>
  <c r="U68" i="5"/>
  <c r="U69" i="5"/>
  <c r="U70" i="5"/>
  <c r="U71" i="5"/>
  <c r="U72" i="5"/>
  <c r="U73" i="5"/>
  <c r="U74" i="5"/>
  <c r="U75" i="5"/>
  <c r="U76" i="5"/>
  <c r="U77" i="5"/>
  <c r="U78" i="5"/>
  <c r="U79" i="5"/>
  <c r="U80" i="5"/>
  <c r="U81" i="5"/>
  <c r="U82" i="5"/>
  <c r="U83" i="5"/>
  <c r="U84" i="5"/>
  <c r="U85" i="5"/>
  <c r="C85" i="5" s="1"/>
  <c r="U54" i="5"/>
  <c r="U18" i="5"/>
  <c r="U19" i="5"/>
  <c r="U20" i="5"/>
  <c r="U21" i="5"/>
  <c r="U22" i="5"/>
  <c r="U23" i="5"/>
  <c r="U24" i="5"/>
  <c r="U25" i="5"/>
  <c r="U26" i="5"/>
  <c r="U27" i="5"/>
  <c r="U28" i="5"/>
  <c r="U29" i="5"/>
  <c r="U30" i="5"/>
  <c r="U31" i="5"/>
  <c r="U32" i="5"/>
  <c r="U33" i="5"/>
  <c r="U34" i="5"/>
  <c r="U35" i="5"/>
  <c r="U36" i="5"/>
  <c r="U37" i="5"/>
  <c r="U38" i="5"/>
  <c r="U39" i="5"/>
  <c r="U40" i="5"/>
  <c r="U41" i="5"/>
  <c r="U42" i="5"/>
  <c r="U43" i="5"/>
  <c r="U44" i="5"/>
  <c r="U45" i="5"/>
  <c r="U46" i="5"/>
  <c r="U47" i="5"/>
  <c r="U48" i="5"/>
  <c r="U49" i="5"/>
  <c r="U50" i="5"/>
  <c r="U17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54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17" i="5"/>
  <c r="G14" i="5"/>
  <c r="AN55" i="5"/>
  <c r="AN56" i="5"/>
  <c r="AN57" i="5"/>
  <c r="AN58" i="5"/>
  <c r="AN59" i="5"/>
  <c r="AN60" i="5"/>
  <c r="AN61" i="5"/>
  <c r="AN62" i="5"/>
  <c r="AN63" i="5"/>
  <c r="AN64" i="5"/>
  <c r="AN65" i="5"/>
  <c r="AN66" i="5"/>
  <c r="AN67" i="5"/>
  <c r="AN68" i="5"/>
  <c r="AN69" i="5"/>
  <c r="AN70" i="5"/>
  <c r="AN71" i="5"/>
  <c r="AN72" i="5"/>
  <c r="AN73" i="5"/>
  <c r="AN74" i="5"/>
  <c r="AN75" i="5"/>
  <c r="AN76" i="5"/>
  <c r="AN77" i="5"/>
  <c r="AN78" i="5"/>
  <c r="AN79" i="5"/>
  <c r="AN80" i="5"/>
  <c r="AN81" i="5"/>
  <c r="AN82" i="5"/>
  <c r="AN83" i="5"/>
  <c r="AN84" i="5"/>
  <c r="AN85" i="5"/>
  <c r="AN54" i="5"/>
  <c r="AN18" i="5"/>
  <c r="AN19" i="5"/>
  <c r="AN20" i="5"/>
  <c r="AN21" i="5"/>
  <c r="AN22" i="5"/>
  <c r="AN23" i="5"/>
  <c r="AN24" i="5"/>
  <c r="AN25" i="5"/>
  <c r="AN26" i="5"/>
  <c r="AN27" i="5"/>
  <c r="AN28" i="5"/>
  <c r="AN29" i="5"/>
  <c r="AN30" i="5"/>
  <c r="AN31" i="5"/>
  <c r="AN32" i="5"/>
  <c r="AN33" i="5"/>
  <c r="AN34" i="5"/>
  <c r="AN35" i="5"/>
  <c r="AN36" i="5"/>
  <c r="AN37" i="5"/>
  <c r="AN38" i="5"/>
  <c r="AN39" i="5"/>
  <c r="AN40" i="5"/>
  <c r="AN41" i="5"/>
  <c r="AN42" i="5"/>
  <c r="AN43" i="5"/>
  <c r="AN44" i="5"/>
  <c r="AN45" i="5"/>
  <c r="AN46" i="5"/>
  <c r="AN47" i="5"/>
  <c r="AN48" i="5"/>
  <c r="AN49" i="5"/>
  <c r="AN50" i="5"/>
  <c r="AN17" i="5"/>
  <c r="AO14" i="5"/>
  <c r="AA56" i="5"/>
  <c r="AA59" i="5"/>
  <c r="AA60" i="5"/>
  <c r="AA61" i="5"/>
  <c r="AA62" i="5"/>
  <c r="AA66" i="5"/>
  <c r="AA67" i="5"/>
  <c r="AA68" i="5"/>
  <c r="AA69" i="5"/>
  <c r="AA70" i="5"/>
  <c r="AA71" i="5"/>
  <c r="AA72" i="5"/>
  <c r="AA75" i="5"/>
  <c r="AA81" i="5"/>
  <c r="AA82" i="5"/>
  <c r="AA83" i="5"/>
  <c r="AA84" i="5"/>
  <c r="AA85" i="5"/>
  <c r="AA54" i="5"/>
  <c r="AA18" i="5"/>
  <c r="AA21" i="5"/>
  <c r="AA22" i="5"/>
  <c r="AA23" i="5"/>
  <c r="AA24" i="5"/>
  <c r="AA27" i="5"/>
  <c r="AA28" i="5"/>
  <c r="AA32" i="5"/>
  <c r="AA33" i="5"/>
  <c r="AA34" i="5"/>
  <c r="AA37" i="5"/>
  <c r="AA38" i="5"/>
  <c r="AA39" i="5"/>
  <c r="AA40" i="5"/>
  <c r="AA43" i="5"/>
  <c r="AA44" i="5"/>
  <c r="AA45" i="5"/>
  <c r="AA46" i="5"/>
  <c r="AA47" i="5"/>
  <c r="AA48" i="5"/>
  <c r="AA14" i="5"/>
  <c r="T87" i="5"/>
  <c r="T52" i="5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54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17" i="6"/>
  <c r="G14" i="6"/>
  <c r="AN55" i="6"/>
  <c r="AN56" i="6"/>
  <c r="AN57" i="6"/>
  <c r="AN58" i="6"/>
  <c r="AN59" i="6"/>
  <c r="AN60" i="6"/>
  <c r="AN61" i="6"/>
  <c r="AN62" i="6"/>
  <c r="AN63" i="6"/>
  <c r="AN64" i="6"/>
  <c r="AN65" i="6"/>
  <c r="AN66" i="6"/>
  <c r="AN67" i="6"/>
  <c r="AN68" i="6"/>
  <c r="AN69" i="6"/>
  <c r="AN70" i="6"/>
  <c r="AN71" i="6"/>
  <c r="AN72" i="6"/>
  <c r="AN73" i="6"/>
  <c r="AN74" i="6"/>
  <c r="AN75" i="6"/>
  <c r="AN76" i="6"/>
  <c r="AN77" i="6"/>
  <c r="AN78" i="6"/>
  <c r="AN79" i="6"/>
  <c r="AN80" i="6"/>
  <c r="AN81" i="6"/>
  <c r="AN82" i="6"/>
  <c r="AN83" i="6"/>
  <c r="AN84" i="6"/>
  <c r="AN85" i="6"/>
  <c r="AN54" i="6"/>
  <c r="AN18" i="6"/>
  <c r="AN19" i="6"/>
  <c r="AN20" i="6"/>
  <c r="AN21" i="6"/>
  <c r="AN22" i="6"/>
  <c r="AN23" i="6"/>
  <c r="AN24" i="6"/>
  <c r="AN25" i="6"/>
  <c r="AN26" i="6"/>
  <c r="AN27" i="6"/>
  <c r="AN28" i="6"/>
  <c r="AN29" i="6"/>
  <c r="AN30" i="6"/>
  <c r="AN31" i="6"/>
  <c r="AN32" i="6"/>
  <c r="AN33" i="6"/>
  <c r="AN34" i="6"/>
  <c r="AN35" i="6"/>
  <c r="AN36" i="6"/>
  <c r="AN37" i="6"/>
  <c r="AN38" i="6"/>
  <c r="AN39" i="6"/>
  <c r="AN40" i="6"/>
  <c r="AN41" i="6"/>
  <c r="AN42" i="6"/>
  <c r="AN43" i="6"/>
  <c r="AN44" i="6"/>
  <c r="AN45" i="6"/>
  <c r="AN46" i="6"/>
  <c r="AN47" i="6"/>
  <c r="AN48" i="6"/>
  <c r="AN49" i="6"/>
  <c r="AN50" i="6"/>
  <c r="AN17" i="6"/>
  <c r="AA55" i="6"/>
  <c r="AA56" i="6"/>
  <c r="AA57" i="6"/>
  <c r="AA58" i="6"/>
  <c r="AA59" i="6"/>
  <c r="AA60" i="6"/>
  <c r="AA61" i="6"/>
  <c r="AA62" i="6"/>
  <c r="AA63" i="6"/>
  <c r="AA64" i="6"/>
  <c r="AA65" i="6"/>
  <c r="AA66" i="6"/>
  <c r="AA67" i="6"/>
  <c r="AA68" i="6"/>
  <c r="AA69" i="6"/>
  <c r="AA70" i="6"/>
  <c r="AA71" i="6"/>
  <c r="AA72" i="6"/>
  <c r="AA73" i="6"/>
  <c r="AA74" i="6"/>
  <c r="AA75" i="6"/>
  <c r="AA76" i="6"/>
  <c r="AA77" i="6"/>
  <c r="AA78" i="6"/>
  <c r="AA79" i="6"/>
  <c r="AA80" i="6"/>
  <c r="AA81" i="6"/>
  <c r="AA82" i="6"/>
  <c r="AA83" i="6"/>
  <c r="AA84" i="6"/>
  <c r="AA85" i="6"/>
  <c r="AA54" i="6"/>
  <c r="AA18" i="6"/>
  <c r="AA19" i="6"/>
  <c r="AA20" i="6"/>
  <c r="AA21" i="6"/>
  <c r="AA22" i="6"/>
  <c r="AA23" i="6"/>
  <c r="AA24" i="6"/>
  <c r="AA25" i="6"/>
  <c r="AA26" i="6"/>
  <c r="AA27" i="6"/>
  <c r="AA28" i="6"/>
  <c r="AA29" i="6"/>
  <c r="AA30" i="6"/>
  <c r="AA31" i="6"/>
  <c r="AA32" i="6"/>
  <c r="AA33" i="6"/>
  <c r="AA34" i="6"/>
  <c r="AA35" i="6"/>
  <c r="AA36" i="6"/>
  <c r="AA37" i="6"/>
  <c r="AA38" i="6"/>
  <c r="AA39" i="6"/>
  <c r="AA40" i="6"/>
  <c r="AA41" i="6"/>
  <c r="AA42" i="6"/>
  <c r="AA43" i="6"/>
  <c r="AA44" i="6"/>
  <c r="AA45" i="6"/>
  <c r="AA46" i="6"/>
  <c r="AA47" i="6"/>
  <c r="AA48" i="6"/>
  <c r="AA49" i="6"/>
  <c r="AA50" i="6"/>
  <c r="AA17" i="6"/>
  <c r="T87" i="6"/>
  <c r="T52" i="6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G73" i="7"/>
  <c r="G74" i="7"/>
  <c r="G75" i="7"/>
  <c r="G76" i="7"/>
  <c r="G77" i="7"/>
  <c r="G78" i="7"/>
  <c r="G79" i="7"/>
  <c r="G80" i="7"/>
  <c r="G81" i="7"/>
  <c r="G82" i="7"/>
  <c r="G83" i="7"/>
  <c r="G84" i="7"/>
  <c r="G85" i="7"/>
  <c r="G54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17" i="7"/>
  <c r="G14" i="7"/>
  <c r="U55" i="7"/>
  <c r="U56" i="7"/>
  <c r="U57" i="7"/>
  <c r="U58" i="7"/>
  <c r="U59" i="7"/>
  <c r="U60" i="7"/>
  <c r="U61" i="7"/>
  <c r="U62" i="7"/>
  <c r="U63" i="7"/>
  <c r="U64" i="7"/>
  <c r="U65" i="7"/>
  <c r="U66" i="7"/>
  <c r="U67" i="7"/>
  <c r="U68" i="7"/>
  <c r="U69" i="7"/>
  <c r="U70" i="7"/>
  <c r="U71" i="7"/>
  <c r="U72" i="7"/>
  <c r="U73" i="7"/>
  <c r="U74" i="7"/>
  <c r="U75" i="7"/>
  <c r="U76" i="7"/>
  <c r="U77" i="7"/>
  <c r="U78" i="7"/>
  <c r="U79" i="7"/>
  <c r="U80" i="7"/>
  <c r="U81" i="7"/>
  <c r="U82" i="7"/>
  <c r="U83" i="7"/>
  <c r="U84" i="7"/>
  <c r="U85" i="7"/>
  <c r="U54" i="7"/>
  <c r="AA85" i="7"/>
  <c r="AA55" i="7"/>
  <c r="AA56" i="7"/>
  <c r="AA57" i="7"/>
  <c r="AA58" i="7"/>
  <c r="AA59" i="7"/>
  <c r="AA60" i="7"/>
  <c r="AA61" i="7"/>
  <c r="AA62" i="7"/>
  <c r="AA63" i="7"/>
  <c r="AA64" i="7"/>
  <c r="AA65" i="7"/>
  <c r="AA66" i="7"/>
  <c r="AA67" i="7"/>
  <c r="AA68" i="7"/>
  <c r="AA69" i="7"/>
  <c r="AA70" i="7"/>
  <c r="AA71" i="7"/>
  <c r="AA72" i="7"/>
  <c r="AA73" i="7"/>
  <c r="AA74" i="7"/>
  <c r="AA75" i="7"/>
  <c r="AA76" i="7"/>
  <c r="AA77" i="7"/>
  <c r="AA78" i="7"/>
  <c r="AA79" i="7"/>
  <c r="AA80" i="7"/>
  <c r="AA81" i="7"/>
  <c r="AA82" i="7"/>
  <c r="AA83" i="7"/>
  <c r="AA84" i="7"/>
  <c r="AA54" i="7"/>
  <c r="AA18" i="7"/>
  <c r="AA19" i="7"/>
  <c r="AA20" i="7"/>
  <c r="AA21" i="7"/>
  <c r="AA22" i="7"/>
  <c r="AA23" i="7"/>
  <c r="AA24" i="7"/>
  <c r="AA25" i="7"/>
  <c r="AA26" i="7"/>
  <c r="AA27" i="7"/>
  <c r="AA28" i="7"/>
  <c r="AA29" i="7"/>
  <c r="AA30" i="7"/>
  <c r="AA31" i="7"/>
  <c r="AA32" i="7"/>
  <c r="AA33" i="7"/>
  <c r="AA34" i="7"/>
  <c r="AA35" i="7"/>
  <c r="AA36" i="7"/>
  <c r="AA37" i="7"/>
  <c r="AA38" i="7"/>
  <c r="AA39" i="7"/>
  <c r="AA40" i="7"/>
  <c r="AA41" i="7"/>
  <c r="AA42" i="7"/>
  <c r="AA43" i="7"/>
  <c r="AA44" i="7"/>
  <c r="AA45" i="7"/>
  <c r="AA46" i="7"/>
  <c r="AA47" i="7"/>
  <c r="AA48" i="7"/>
  <c r="AA49" i="7"/>
  <c r="AA50" i="7"/>
  <c r="AA17" i="7"/>
  <c r="W18" i="7"/>
  <c r="W19" i="7"/>
  <c r="W20" i="7"/>
  <c r="W21" i="7"/>
  <c r="W22" i="7"/>
  <c r="W23" i="7"/>
  <c r="W24" i="7"/>
  <c r="W25" i="7"/>
  <c r="W26" i="7"/>
  <c r="W27" i="7"/>
  <c r="W28" i="7"/>
  <c r="W29" i="7"/>
  <c r="W30" i="7"/>
  <c r="W31" i="7"/>
  <c r="W32" i="7"/>
  <c r="W33" i="7"/>
  <c r="W34" i="7"/>
  <c r="W35" i="7"/>
  <c r="W36" i="7"/>
  <c r="W37" i="7"/>
  <c r="W38" i="7"/>
  <c r="W39" i="7"/>
  <c r="W40" i="7"/>
  <c r="W41" i="7"/>
  <c r="W42" i="7"/>
  <c r="W43" i="7"/>
  <c r="W44" i="7"/>
  <c r="W45" i="7"/>
  <c r="W46" i="7"/>
  <c r="W47" i="7"/>
  <c r="W48" i="7"/>
  <c r="W49" i="7"/>
  <c r="W50" i="7"/>
  <c r="W17" i="7"/>
  <c r="U18" i="7"/>
  <c r="U19" i="7"/>
  <c r="U20" i="7"/>
  <c r="U21" i="7"/>
  <c r="U22" i="7"/>
  <c r="U23" i="7"/>
  <c r="U24" i="7"/>
  <c r="U25" i="7"/>
  <c r="U26" i="7"/>
  <c r="U27" i="7"/>
  <c r="U28" i="7"/>
  <c r="U29" i="7"/>
  <c r="U30" i="7"/>
  <c r="U31" i="7"/>
  <c r="U32" i="7"/>
  <c r="U33" i="7"/>
  <c r="U34" i="7"/>
  <c r="U35" i="7"/>
  <c r="U36" i="7"/>
  <c r="U37" i="7"/>
  <c r="U38" i="7"/>
  <c r="U39" i="7"/>
  <c r="U40" i="7"/>
  <c r="U41" i="7"/>
  <c r="U42" i="7"/>
  <c r="U43" i="7"/>
  <c r="U44" i="7"/>
  <c r="U45" i="7"/>
  <c r="U46" i="7"/>
  <c r="U47" i="7"/>
  <c r="U48" i="7"/>
  <c r="U49" i="7"/>
  <c r="U50" i="7"/>
  <c r="U17" i="7"/>
  <c r="U14" i="7"/>
  <c r="T87" i="7"/>
  <c r="T52" i="7"/>
  <c r="AN85" i="7"/>
  <c r="AN84" i="7"/>
  <c r="AN83" i="7"/>
  <c r="AN82" i="7"/>
  <c r="AN81" i="7"/>
  <c r="AN80" i="7"/>
  <c r="AN79" i="7"/>
  <c r="AN78" i="7"/>
  <c r="AN77" i="7"/>
  <c r="AN76" i="7"/>
  <c r="AN75" i="7"/>
  <c r="AN74" i="7"/>
  <c r="AN73" i="7"/>
  <c r="AN72" i="7"/>
  <c r="AN71" i="7"/>
  <c r="AN70" i="7"/>
  <c r="AN69" i="7"/>
  <c r="AN68" i="7"/>
  <c r="AN67" i="7"/>
  <c r="AN66" i="7"/>
  <c r="AN65" i="7"/>
  <c r="AN64" i="7"/>
  <c r="AN63" i="7"/>
  <c r="AN62" i="7"/>
  <c r="AN61" i="7"/>
  <c r="AN60" i="7"/>
  <c r="AN59" i="7"/>
  <c r="AN58" i="7"/>
  <c r="AN57" i="7"/>
  <c r="AN56" i="7"/>
  <c r="AN55" i="7"/>
  <c r="AN54" i="7"/>
  <c r="AN50" i="7"/>
  <c r="AN49" i="7"/>
  <c r="AN48" i="7"/>
  <c r="AN47" i="7"/>
  <c r="AN46" i="7"/>
  <c r="AN45" i="7"/>
  <c r="AN44" i="7"/>
  <c r="AN43" i="7"/>
  <c r="AN42" i="7"/>
  <c r="AN41" i="7"/>
  <c r="AN40" i="7"/>
  <c r="AN39" i="7"/>
  <c r="AN38" i="7"/>
  <c r="AN37" i="7"/>
  <c r="AN36" i="7"/>
  <c r="AN35" i="7"/>
  <c r="AN34" i="7"/>
  <c r="AN33" i="7"/>
  <c r="AN32" i="7"/>
  <c r="AN31" i="7"/>
  <c r="AN30" i="7"/>
  <c r="AN29" i="7"/>
  <c r="AN28" i="7"/>
  <c r="AN27" i="7"/>
  <c r="AN26" i="7"/>
  <c r="AN25" i="7"/>
  <c r="AN24" i="7"/>
  <c r="AN23" i="7"/>
  <c r="AN22" i="7"/>
  <c r="AN21" i="7"/>
  <c r="AN20" i="7"/>
  <c r="AN19" i="7"/>
  <c r="AN18" i="7"/>
  <c r="AN17" i="7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AN52" i="6" l="1"/>
  <c r="T89" i="6"/>
  <c r="M79" i="8"/>
  <c r="AA63" i="5"/>
  <c r="AA31" i="5"/>
  <c r="AA78" i="5"/>
  <c r="AA55" i="5"/>
  <c r="W34" i="5"/>
  <c r="W39" i="5"/>
  <c r="AN52" i="5"/>
  <c r="AN89" i="5" s="1"/>
  <c r="W38" i="5"/>
  <c r="AA50" i="5"/>
  <c r="AA30" i="5"/>
  <c r="AA77" i="5"/>
  <c r="AN87" i="5"/>
  <c r="W31" i="5"/>
  <c r="AA49" i="5"/>
  <c r="AA29" i="5"/>
  <c r="AA76" i="5"/>
  <c r="W30" i="5"/>
  <c r="T89" i="9"/>
  <c r="AA21" i="9"/>
  <c r="AA22" i="9"/>
  <c r="AN87" i="9"/>
  <c r="AA76" i="9"/>
  <c r="AA75" i="9"/>
  <c r="AA62" i="9"/>
  <c r="AA61" i="9"/>
  <c r="AA59" i="9"/>
  <c r="AA38" i="9"/>
  <c r="AA37" i="9"/>
  <c r="AA24" i="9"/>
  <c r="AA40" i="9"/>
  <c r="AA39" i="9"/>
  <c r="AA23" i="9"/>
  <c r="AA80" i="2"/>
  <c r="AA65" i="2"/>
  <c r="AA47" i="2"/>
  <c r="AA35" i="2"/>
  <c r="AA82" i="2"/>
  <c r="AA81" i="2"/>
  <c r="AA64" i="2"/>
  <c r="AA50" i="2"/>
  <c r="AA63" i="2"/>
  <c r="AA49" i="2"/>
  <c r="AA62" i="2"/>
  <c r="AA48" i="2"/>
  <c r="AA30" i="2"/>
  <c r="AA29" i="2"/>
  <c r="AA32" i="2"/>
  <c r="AA31" i="2"/>
  <c r="AA54" i="2"/>
  <c r="AA83" i="2"/>
  <c r="AA43" i="2"/>
  <c r="AA25" i="2"/>
  <c r="AA76" i="2"/>
  <c r="AA56" i="2"/>
  <c r="AA28" i="2"/>
  <c r="AA45" i="2"/>
  <c r="AA27" i="2"/>
  <c r="AA78" i="2"/>
  <c r="AA60" i="2"/>
  <c r="AA44" i="2"/>
  <c r="AA26" i="2"/>
  <c r="AA77" i="2"/>
  <c r="AA57" i="2"/>
  <c r="AA42" i="2"/>
  <c r="AA24" i="2"/>
  <c r="AA73" i="2"/>
  <c r="AA55" i="2"/>
  <c r="AA41" i="2"/>
  <c r="AA23" i="2"/>
  <c r="AA72" i="2"/>
  <c r="AN52" i="2"/>
  <c r="AA46" i="2"/>
  <c r="AA79" i="2"/>
  <c r="AA61" i="2"/>
  <c r="AA40" i="2"/>
  <c r="AA22" i="2"/>
  <c r="AA71" i="2"/>
  <c r="AA39" i="2"/>
  <c r="AA19" i="2"/>
  <c r="AA70" i="2"/>
  <c r="AN87" i="2"/>
  <c r="AA38" i="2"/>
  <c r="AA18" i="2"/>
  <c r="AA69" i="2"/>
  <c r="AA68" i="2"/>
  <c r="AA58" i="2"/>
  <c r="AB14" i="2"/>
  <c r="AA34" i="2"/>
  <c r="AA85" i="2"/>
  <c r="AA17" i="2"/>
  <c r="AA33" i="2"/>
  <c r="AA84" i="2"/>
  <c r="AA66" i="2"/>
  <c r="W46" i="5"/>
  <c r="W18" i="5"/>
  <c r="W59" i="5"/>
  <c r="W22" i="5"/>
  <c r="W60" i="5"/>
  <c r="W45" i="5"/>
  <c r="W83" i="5"/>
  <c r="W58" i="5"/>
  <c r="W41" i="5"/>
  <c r="W79" i="5"/>
  <c r="W24" i="5"/>
  <c r="W62" i="5"/>
  <c r="W23" i="5"/>
  <c r="W61" i="5"/>
  <c r="W44" i="5"/>
  <c r="W82" i="5"/>
  <c r="W85" i="5"/>
  <c r="W43" i="5"/>
  <c r="W81" i="5"/>
  <c r="W42" i="5"/>
  <c r="W80" i="5"/>
  <c r="W40" i="5"/>
  <c r="W78" i="5"/>
  <c r="W29" i="5"/>
  <c r="W76" i="5"/>
  <c r="W28" i="5"/>
  <c r="W75" i="5"/>
  <c r="W50" i="5"/>
  <c r="W27" i="5"/>
  <c r="W74" i="5"/>
  <c r="W47" i="5"/>
  <c r="W26" i="5"/>
  <c r="W70" i="5"/>
  <c r="W41" i="2"/>
  <c r="W79" i="2"/>
  <c r="W38" i="2"/>
  <c r="W76" i="2"/>
  <c r="W37" i="2"/>
  <c r="W75" i="2"/>
  <c r="W30" i="2"/>
  <c r="W68" i="2"/>
  <c r="W29" i="2"/>
  <c r="W63" i="2"/>
  <c r="W28" i="2"/>
  <c r="W62" i="2"/>
  <c r="W26" i="2"/>
  <c r="W60" i="2"/>
  <c r="W21" i="2"/>
  <c r="W59" i="2"/>
  <c r="W84" i="2"/>
  <c r="W83" i="2"/>
  <c r="W45" i="2"/>
  <c r="W82" i="2"/>
  <c r="W43" i="2"/>
  <c r="W81" i="2"/>
  <c r="W42" i="2"/>
  <c r="W80" i="2"/>
  <c r="W41" i="6"/>
  <c r="W25" i="6"/>
  <c r="W79" i="6"/>
  <c r="W63" i="6"/>
  <c r="W40" i="6"/>
  <c r="W24" i="6"/>
  <c r="W78" i="6"/>
  <c r="W62" i="6"/>
  <c r="W39" i="6"/>
  <c r="W23" i="6"/>
  <c r="W77" i="6"/>
  <c r="W61" i="6"/>
  <c r="W38" i="6"/>
  <c r="W22" i="6"/>
  <c r="W76" i="6"/>
  <c r="W60" i="6"/>
  <c r="W36" i="6"/>
  <c r="W17" i="6"/>
  <c r="W73" i="6"/>
  <c r="W34" i="6"/>
  <c r="W72" i="6"/>
  <c r="W49" i="6"/>
  <c r="W33" i="6"/>
  <c r="W71" i="6"/>
  <c r="W55" i="6"/>
  <c r="W20" i="6"/>
  <c r="W57" i="6"/>
  <c r="W50" i="6"/>
  <c r="W18" i="6"/>
  <c r="W56" i="6"/>
  <c r="W48" i="6"/>
  <c r="W32" i="6"/>
  <c r="W54" i="6"/>
  <c r="W70" i="6"/>
  <c r="W47" i="6"/>
  <c r="W85" i="6"/>
  <c r="W46" i="6"/>
  <c r="W30" i="6"/>
  <c r="W84" i="6"/>
  <c r="W68" i="6"/>
  <c r="W31" i="6"/>
  <c r="W45" i="6"/>
  <c r="W29" i="6"/>
  <c r="W83" i="6"/>
  <c r="W67" i="6"/>
  <c r="W74" i="6"/>
  <c r="W35" i="6"/>
  <c r="W28" i="6"/>
  <c r="W43" i="6"/>
  <c r="W27" i="6"/>
  <c r="W81" i="6"/>
  <c r="W65" i="6"/>
  <c r="W58" i="6"/>
  <c r="W19" i="6"/>
  <c r="W44" i="6"/>
  <c r="W82" i="6"/>
  <c r="W42" i="6"/>
  <c r="W26" i="6"/>
  <c r="W80" i="6"/>
  <c r="W37" i="5"/>
  <c r="W21" i="5"/>
  <c r="W73" i="5"/>
  <c r="W57" i="5"/>
  <c r="W36" i="5"/>
  <c r="W20" i="5"/>
  <c r="W72" i="5"/>
  <c r="W56" i="5"/>
  <c r="W17" i="5"/>
  <c r="W35" i="5"/>
  <c r="W19" i="5"/>
  <c r="W71" i="5"/>
  <c r="W55" i="5"/>
  <c r="W49" i="5"/>
  <c r="W33" i="5"/>
  <c r="W54" i="5"/>
  <c r="W69" i="5"/>
  <c r="W48" i="5"/>
  <c r="W32" i="5"/>
  <c r="W84" i="5"/>
  <c r="W25" i="2"/>
  <c r="W67" i="2"/>
  <c r="W46" i="2"/>
  <c r="W24" i="2"/>
  <c r="W66" i="2"/>
  <c r="W23" i="2"/>
  <c r="W65" i="2"/>
  <c r="W44" i="2"/>
  <c r="W22" i="2"/>
  <c r="W64" i="2"/>
  <c r="W35" i="9"/>
  <c r="W34" i="9"/>
  <c r="T89" i="2"/>
  <c r="W48" i="2"/>
  <c r="W32" i="2"/>
  <c r="W54" i="2"/>
  <c r="W70" i="2"/>
  <c r="AA37" i="2"/>
  <c r="AA21" i="2"/>
  <c r="AA75" i="2"/>
  <c r="AA59" i="2"/>
  <c r="W36" i="2"/>
  <c r="W20" i="2"/>
  <c r="W74" i="2"/>
  <c r="W58" i="2"/>
  <c r="W17" i="2"/>
  <c r="W35" i="2"/>
  <c r="W19" i="2"/>
  <c r="W73" i="2"/>
  <c r="W57" i="2"/>
  <c r="W50" i="2"/>
  <c r="W34" i="2"/>
  <c r="W18" i="2"/>
  <c r="W72" i="2"/>
  <c r="W56" i="2"/>
  <c r="W49" i="2"/>
  <c r="W33" i="2"/>
  <c r="W71" i="2"/>
  <c r="W55" i="2"/>
  <c r="W47" i="2"/>
  <c r="W31" i="2"/>
  <c r="W85" i="2"/>
  <c r="AA36" i="2"/>
  <c r="AA20" i="2"/>
  <c r="AA74" i="2"/>
  <c r="W60" i="9"/>
  <c r="W76" i="9"/>
  <c r="W22" i="9"/>
  <c r="W38" i="9"/>
  <c r="W80" i="9"/>
  <c r="W44" i="9"/>
  <c r="W83" i="9"/>
  <c r="W45" i="9"/>
  <c r="W69" i="9"/>
  <c r="W33" i="9"/>
  <c r="W61" i="9"/>
  <c r="W77" i="9"/>
  <c r="W23" i="9"/>
  <c r="W39" i="9"/>
  <c r="W42" i="9"/>
  <c r="W67" i="9"/>
  <c r="W68" i="9"/>
  <c r="W30" i="9"/>
  <c r="W62" i="9"/>
  <c r="W78" i="9"/>
  <c r="W24" i="9"/>
  <c r="W40" i="9"/>
  <c r="W26" i="9"/>
  <c r="W27" i="9"/>
  <c r="W29" i="9"/>
  <c r="W46" i="9"/>
  <c r="W85" i="9"/>
  <c r="W70" i="9"/>
  <c r="W48" i="9"/>
  <c r="W71" i="9"/>
  <c r="W49" i="9"/>
  <c r="W63" i="9"/>
  <c r="W79" i="9"/>
  <c r="W25" i="9"/>
  <c r="W41" i="9"/>
  <c r="W64" i="9"/>
  <c r="W65" i="9"/>
  <c r="W81" i="9"/>
  <c r="W43" i="9"/>
  <c r="W66" i="9"/>
  <c r="W82" i="9"/>
  <c r="W28" i="9"/>
  <c r="W84" i="9"/>
  <c r="W31" i="9"/>
  <c r="W47" i="9"/>
  <c r="W54" i="9"/>
  <c r="W32" i="9"/>
  <c r="W55" i="9"/>
  <c r="W59" i="9"/>
  <c r="W17" i="9"/>
  <c r="W58" i="9"/>
  <c r="W57" i="9"/>
  <c r="W50" i="9"/>
  <c r="W56" i="9"/>
  <c r="W37" i="9"/>
  <c r="W36" i="9"/>
  <c r="U87" i="9"/>
  <c r="W75" i="9"/>
  <c r="W21" i="9"/>
  <c r="W20" i="9"/>
  <c r="W19" i="9"/>
  <c r="W18" i="9"/>
  <c r="W74" i="9"/>
  <c r="AN52" i="9"/>
  <c r="W73" i="9"/>
  <c r="AA36" i="9"/>
  <c r="AA20" i="9"/>
  <c r="AA74" i="9"/>
  <c r="AA58" i="9"/>
  <c r="AA17" i="9"/>
  <c r="AA35" i="9"/>
  <c r="AA19" i="9"/>
  <c r="AA73" i="9"/>
  <c r="AA57" i="9"/>
  <c r="AA50" i="9"/>
  <c r="AA34" i="9"/>
  <c r="AA18" i="9"/>
  <c r="AA72" i="9"/>
  <c r="AA56" i="9"/>
  <c r="AA33" i="9"/>
  <c r="AA55" i="9"/>
  <c r="AA48" i="9"/>
  <c r="AA32" i="9"/>
  <c r="AA54" i="9"/>
  <c r="AA70" i="9"/>
  <c r="AA47" i="9"/>
  <c r="AA31" i="9"/>
  <c r="AA85" i="9"/>
  <c r="AA69" i="9"/>
  <c r="AA46" i="9"/>
  <c r="AA30" i="9"/>
  <c r="AA84" i="9"/>
  <c r="AA68" i="9"/>
  <c r="AA45" i="9"/>
  <c r="AA67" i="9"/>
  <c r="AA44" i="9"/>
  <c r="AA28" i="9"/>
  <c r="AA82" i="9"/>
  <c r="AA66" i="9"/>
  <c r="AA49" i="9"/>
  <c r="AA83" i="9"/>
  <c r="AA43" i="9"/>
  <c r="AA27" i="9"/>
  <c r="AA81" i="9"/>
  <c r="AA65" i="9"/>
  <c r="AA29" i="9"/>
  <c r="AA42" i="9"/>
  <c r="AA26" i="9"/>
  <c r="AA80" i="9"/>
  <c r="AA64" i="9"/>
  <c r="AA71" i="9"/>
  <c r="AA41" i="9"/>
  <c r="AA25" i="9"/>
  <c r="AA79" i="9"/>
  <c r="T89" i="5"/>
  <c r="AA36" i="5"/>
  <c r="AA20" i="5"/>
  <c r="AA74" i="5"/>
  <c r="AA58" i="5"/>
  <c r="AA17" i="5"/>
  <c r="AA35" i="5"/>
  <c r="AA19" i="5"/>
  <c r="AA73" i="5"/>
  <c r="AA57" i="5"/>
  <c r="AA65" i="5"/>
  <c r="AA42" i="5"/>
  <c r="AA26" i="5"/>
  <c r="AA80" i="5"/>
  <c r="AA64" i="5"/>
  <c r="AA41" i="5"/>
  <c r="AA25" i="5"/>
  <c r="AA79" i="5"/>
  <c r="AN87" i="6"/>
  <c r="T89" i="7"/>
  <c r="I52" i="2"/>
  <c r="J52" i="2"/>
  <c r="K52" i="2"/>
  <c r="U52" i="7"/>
  <c r="S52" i="7"/>
  <c r="AN52" i="7" s="1"/>
  <c r="R52" i="7"/>
  <c r="S52" i="6"/>
  <c r="R52" i="6"/>
  <c r="Q52" i="6"/>
  <c r="P52" i="6"/>
  <c r="S52" i="5"/>
  <c r="R52" i="5"/>
  <c r="G52" i="5" s="1"/>
  <c r="Q52" i="5"/>
  <c r="P52" i="5"/>
  <c r="O52" i="5"/>
  <c r="N52" i="5"/>
  <c r="U52" i="9"/>
  <c r="S52" i="9"/>
  <c r="R52" i="9"/>
  <c r="L52" i="2"/>
  <c r="M52" i="2"/>
  <c r="O52" i="2"/>
  <c r="P52" i="2"/>
  <c r="Q52" i="2"/>
  <c r="R52" i="2"/>
  <c r="S52" i="2"/>
  <c r="U52" i="2"/>
  <c r="AA52" i="7" l="1"/>
  <c r="G52" i="7"/>
  <c r="AN89" i="6"/>
  <c r="G52" i="6"/>
  <c r="AA52" i="6"/>
  <c r="M81" i="8"/>
  <c r="M86" i="8" s="1"/>
  <c r="AN89" i="9"/>
  <c r="G52" i="2"/>
  <c r="AN89" i="2"/>
  <c r="W52" i="2"/>
  <c r="AA52" i="2"/>
  <c r="G52" i="9"/>
  <c r="AA52" i="9"/>
  <c r="AA52" i="5"/>
  <c r="L84" i="8"/>
  <c r="K84" i="8"/>
  <c r="J84" i="8"/>
  <c r="I84" i="8"/>
  <c r="H84" i="8"/>
  <c r="G84" i="8"/>
  <c r="F84" i="8"/>
  <c r="E84" i="8"/>
  <c r="D84" i="8"/>
  <c r="C84" i="8"/>
  <c r="L83" i="8"/>
  <c r="K83" i="8"/>
  <c r="J83" i="8"/>
  <c r="I83" i="8"/>
  <c r="H83" i="8"/>
  <c r="G83" i="8"/>
  <c r="F83" i="8"/>
  <c r="E83" i="8"/>
  <c r="D83" i="8"/>
  <c r="C83" i="8"/>
  <c r="L82" i="8"/>
  <c r="K82" i="8"/>
  <c r="J82" i="8"/>
  <c r="I82" i="8"/>
  <c r="H82" i="8"/>
  <c r="G82" i="8"/>
  <c r="F82" i="8"/>
  <c r="E82" i="8"/>
  <c r="D82" i="8"/>
  <c r="C82" i="8"/>
  <c r="L81" i="8"/>
  <c r="K81" i="8"/>
  <c r="J81" i="8"/>
  <c r="I81" i="8"/>
  <c r="H81" i="8"/>
  <c r="G81" i="8"/>
  <c r="F81" i="8"/>
  <c r="E81" i="8"/>
  <c r="D81" i="8"/>
  <c r="C81" i="8"/>
  <c r="L80" i="8"/>
  <c r="K80" i="8"/>
  <c r="J80" i="8"/>
  <c r="I80" i="8"/>
  <c r="H80" i="8"/>
  <c r="G80" i="8"/>
  <c r="F80" i="8"/>
  <c r="E80" i="8"/>
  <c r="D80" i="8"/>
  <c r="C80" i="8"/>
  <c r="L79" i="8"/>
  <c r="K79" i="8"/>
  <c r="J79" i="8"/>
  <c r="I79" i="8"/>
  <c r="H79" i="8"/>
  <c r="G79" i="8"/>
  <c r="F79" i="8"/>
  <c r="E79" i="8"/>
  <c r="D79" i="8"/>
  <c r="C79" i="8"/>
  <c r="L78" i="8"/>
  <c r="K78" i="8"/>
  <c r="J78" i="8"/>
  <c r="I78" i="8"/>
  <c r="H78" i="8"/>
  <c r="G78" i="8"/>
  <c r="F78" i="8"/>
  <c r="E78" i="8"/>
  <c r="D78" i="8"/>
  <c r="C78" i="8"/>
  <c r="L77" i="8"/>
  <c r="K77" i="8"/>
  <c r="J77" i="8"/>
  <c r="I77" i="8"/>
  <c r="H77" i="8"/>
  <c r="G77" i="8"/>
  <c r="F77" i="8"/>
  <c r="E77" i="8"/>
  <c r="D77" i="8"/>
  <c r="C77" i="8"/>
  <c r="L76" i="8"/>
  <c r="K76" i="8"/>
  <c r="J76" i="8"/>
  <c r="I76" i="8"/>
  <c r="H76" i="8"/>
  <c r="G76" i="8"/>
  <c r="F76" i="8"/>
  <c r="E76" i="8"/>
  <c r="D76" i="8"/>
  <c r="C76" i="8"/>
  <c r="L75" i="8"/>
  <c r="K75" i="8"/>
  <c r="J75" i="8"/>
  <c r="I75" i="8"/>
  <c r="H75" i="8"/>
  <c r="G75" i="8"/>
  <c r="F75" i="8"/>
  <c r="E75" i="8"/>
  <c r="D75" i="8"/>
  <c r="C75" i="8"/>
  <c r="L74" i="8"/>
  <c r="K74" i="8"/>
  <c r="J74" i="8"/>
  <c r="I74" i="8"/>
  <c r="H74" i="8"/>
  <c r="G74" i="8"/>
  <c r="F74" i="8"/>
  <c r="E74" i="8"/>
  <c r="D74" i="8"/>
  <c r="C74" i="8"/>
  <c r="L73" i="8"/>
  <c r="K73" i="8"/>
  <c r="J73" i="8"/>
  <c r="I73" i="8"/>
  <c r="H73" i="8"/>
  <c r="G73" i="8"/>
  <c r="F73" i="8"/>
  <c r="E73" i="8"/>
  <c r="D73" i="8"/>
  <c r="C73" i="8"/>
  <c r="L72" i="8"/>
  <c r="K72" i="8"/>
  <c r="J72" i="8"/>
  <c r="I72" i="8"/>
  <c r="H72" i="8"/>
  <c r="G72" i="8"/>
  <c r="F72" i="8"/>
  <c r="E72" i="8"/>
  <c r="D72" i="8"/>
  <c r="C72" i="8"/>
  <c r="L71" i="8"/>
  <c r="K71" i="8"/>
  <c r="J71" i="8"/>
  <c r="I71" i="8"/>
  <c r="H71" i="8"/>
  <c r="G71" i="8"/>
  <c r="F71" i="8"/>
  <c r="E71" i="8"/>
  <c r="D71" i="8"/>
  <c r="C71" i="8"/>
  <c r="L70" i="8"/>
  <c r="K70" i="8"/>
  <c r="J70" i="8"/>
  <c r="I70" i="8"/>
  <c r="H70" i="8"/>
  <c r="G70" i="8"/>
  <c r="F70" i="8"/>
  <c r="E70" i="8"/>
  <c r="D70" i="8"/>
  <c r="C70" i="8"/>
  <c r="L69" i="8"/>
  <c r="K69" i="8"/>
  <c r="J69" i="8"/>
  <c r="I69" i="8"/>
  <c r="H69" i="8"/>
  <c r="G69" i="8"/>
  <c r="F69" i="8"/>
  <c r="E69" i="8"/>
  <c r="D69" i="8"/>
  <c r="C69" i="8"/>
  <c r="L68" i="8"/>
  <c r="K68" i="8"/>
  <c r="J68" i="8"/>
  <c r="I68" i="8"/>
  <c r="H68" i="8"/>
  <c r="G68" i="8"/>
  <c r="F68" i="8"/>
  <c r="E68" i="8"/>
  <c r="D68" i="8"/>
  <c r="C68" i="8"/>
  <c r="L67" i="8"/>
  <c r="K67" i="8"/>
  <c r="J67" i="8"/>
  <c r="I67" i="8"/>
  <c r="H67" i="8"/>
  <c r="G67" i="8"/>
  <c r="F67" i="8"/>
  <c r="E67" i="8"/>
  <c r="D67" i="8"/>
  <c r="C67" i="8"/>
  <c r="L66" i="8"/>
  <c r="K66" i="8"/>
  <c r="J66" i="8"/>
  <c r="I66" i="8"/>
  <c r="H66" i="8"/>
  <c r="G66" i="8"/>
  <c r="F66" i="8"/>
  <c r="E66" i="8"/>
  <c r="D66" i="8"/>
  <c r="C66" i="8"/>
  <c r="L65" i="8"/>
  <c r="K65" i="8"/>
  <c r="J65" i="8"/>
  <c r="I65" i="8"/>
  <c r="H65" i="8"/>
  <c r="G65" i="8"/>
  <c r="F65" i="8"/>
  <c r="E65" i="8"/>
  <c r="D65" i="8"/>
  <c r="C65" i="8"/>
  <c r="L64" i="8"/>
  <c r="K64" i="8"/>
  <c r="J64" i="8"/>
  <c r="I64" i="8"/>
  <c r="H64" i="8"/>
  <c r="G64" i="8"/>
  <c r="F64" i="8"/>
  <c r="E64" i="8"/>
  <c r="D64" i="8"/>
  <c r="C64" i="8"/>
  <c r="L63" i="8"/>
  <c r="K63" i="8"/>
  <c r="J63" i="8"/>
  <c r="I63" i="8"/>
  <c r="H63" i="8"/>
  <c r="G63" i="8"/>
  <c r="F63" i="8"/>
  <c r="E63" i="8"/>
  <c r="D63" i="8"/>
  <c r="C63" i="8"/>
  <c r="L62" i="8"/>
  <c r="K62" i="8"/>
  <c r="J62" i="8"/>
  <c r="I62" i="8"/>
  <c r="H62" i="8"/>
  <c r="G62" i="8"/>
  <c r="F62" i="8"/>
  <c r="E62" i="8"/>
  <c r="D62" i="8"/>
  <c r="C62" i="8"/>
  <c r="L61" i="8"/>
  <c r="K61" i="8"/>
  <c r="J61" i="8"/>
  <c r="I61" i="8"/>
  <c r="H61" i="8"/>
  <c r="G61" i="8"/>
  <c r="F61" i="8"/>
  <c r="E61" i="8"/>
  <c r="D61" i="8"/>
  <c r="C61" i="8"/>
  <c r="L60" i="8"/>
  <c r="K60" i="8"/>
  <c r="J60" i="8"/>
  <c r="I60" i="8"/>
  <c r="H60" i="8"/>
  <c r="G60" i="8"/>
  <c r="F60" i="8"/>
  <c r="E60" i="8"/>
  <c r="D60" i="8"/>
  <c r="C60" i="8"/>
  <c r="L59" i="8"/>
  <c r="K59" i="8"/>
  <c r="J59" i="8"/>
  <c r="I59" i="8"/>
  <c r="H59" i="8"/>
  <c r="G59" i="8"/>
  <c r="F59" i="8"/>
  <c r="E59" i="8"/>
  <c r="D59" i="8"/>
  <c r="C59" i="8"/>
  <c r="L58" i="8"/>
  <c r="K58" i="8"/>
  <c r="J58" i="8"/>
  <c r="I58" i="8"/>
  <c r="H58" i="8"/>
  <c r="G58" i="8"/>
  <c r="F58" i="8"/>
  <c r="E58" i="8"/>
  <c r="D58" i="8"/>
  <c r="C58" i="8"/>
  <c r="L57" i="8"/>
  <c r="K57" i="8"/>
  <c r="J57" i="8"/>
  <c r="I57" i="8"/>
  <c r="H57" i="8"/>
  <c r="G57" i="8"/>
  <c r="F57" i="8"/>
  <c r="E57" i="8"/>
  <c r="D57" i="8"/>
  <c r="C57" i="8"/>
  <c r="L56" i="8"/>
  <c r="K56" i="8"/>
  <c r="J56" i="8"/>
  <c r="I56" i="8"/>
  <c r="H56" i="8"/>
  <c r="G56" i="8"/>
  <c r="F56" i="8"/>
  <c r="E56" i="8"/>
  <c r="D56" i="8"/>
  <c r="C56" i="8"/>
  <c r="L55" i="8"/>
  <c r="K55" i="8"/>
  <c r="J55" i="8"/>
  <c r="I55" i="8"/>
  <c r="H55" i="8"/>
  <c r="G55" i="8"/>
  <c r="F55" i="8"/>
  <c r="E55" i="8"/>
  <c r="D55" i="8"/>
  <c r="C55" i="8"/>
  <c r="L54" i="8"/>
  <c r="K54" i="8"/>
  <c r="J54" i="8"/>
  <c r="I54" i="8"/>
  <c r="H54" i="8"/>
  <c r="G54" i="8"/>
  <c r="F54" i="8"/>
  <c r="E54" i="8"/>
  <c r="D54" i="8"/>
  <c r="C54" i="8"/>
  <c r="L53" i="8"/>
  <c r="K53" i="8"/>
  <c r="J53" i="8"/>
  <c r="I53" i="8"/>
  <c r="H53" i="8"/>
  <c r="G53" i="8"/>
  <c r="F53" i="8"/>
  <c r="E53" i="8"/>
  <c r="D53" i="8"/>
  <c r="C53" i="8"/>
  <c r="L52" i="8"/>
  <c r="K52" i="8"/>
  <c r="J52" i="8"/>
  <c r="I52" i="8"/>
  <c r="H52" i="8"/>
  <c r="G52" i="8"/>
  <c r="F52" i="8"/>
  <c r="E52" i="8"/>
  <c r="D52" i="8"/>
  <c r="C52" i="8"/>
  <c r="L51" i="8"/>
  <c r="K51" i="8"/>
  <c r="J51" i="8"/>
  <c r="I51" i="8"/>
  <c r="H51" i="8"/>
  <c r="G51" i="8"/>
  <c r="F51" i="8"/>
  <c r="E51" i="8"/>
  <c r="D51" i="8"/>
  <c r="C51" i="8"/>
  <c r="L50" i="8"/>
  <c r="K50" i="8"/>
  <c r="J50" i="8"/>
  <c r="I50" i="8"/>
  <c r="H50" i="8"/>
  <c r="G50" i="8"/>
  <c r="F50" i="8"/>
  <c r="E50" i="8"/>
  <c r="D50" i="8"/>
  <c r="C50" i="8"/>
  <c r="L49" i="8"/>
  <c r="K49" i="8"/>
  <c r="J49" i="8"/>
  <c r="I49" i="8"/>
  <c r="H49" i="8"/>
  <c r="G49" i="8"/>
  <c r="F49" i="8"/>
  <c r="E49" i="8"/>
  <c r="D49" i="8"/>
  <c r="C49" i="8"/>
  <c r="L48" i="8"/>
  <c r="K48" i="8"/>
  <c r="J48" i="8"/>
  <c r="I48" i="8"/>
  <c r="H48" i="8"/>
  <c r="G48" i="8"/>
  <c r="F48" i="8"/>
  <c r="E48" i="8"/>
  <c r="D48" i="8"/>
  <c r="C48" i="8"/>
  <c r="L47" i="8"/>
  <c r="K47" i="8"/>
  <c r="J47" i="8"/>
  <c r="I47" i="8"/>
  <c r="H47" i="8"/>
  <c r="G47" i="8"/>
  <c r="F47" i="8"/>
  <c r="E47" i="8"/>
  <c r="D47" i="8"/>
  <c r="C47" i="8"/>
  <c r="L46" i="8"/>
  <c r="K46" i="8"/>
  <c r="J46" i="8"/>
  <c r="I46" i="8"/>
  <c r="H46" i="8"/>
  <c r="G46" i="8"/>
  <c r="F46" i="8"/>
  <c r="E46" i="8"/>
  <c r="D46" i="8"/>
  <c r="C46" i="8"/>
  <c r="B59" i="8"/>
  <c r="B58" i="8"/>
  <c r="B57" i="8"/>
  <c r="B56" i="8"/>
  <c r="B55" i="8"/>
  <c r="B54" i="8"/>
  <c r="B53" i="8"/>
  <c r="B52" i="8"/>
  <c r="B51" i="8"/>
  <c r="B50" i="8"/>
  <c r="B49" i="8"/>
  <c r="B48" i="8"/>
  <c r="B47" i="8"/>
  <c r="B46" i="8"/>
  <c r="L42" i="8"/>
  <c r="K42" i="8"/>
  <c r="J42" i="8"/>
  <c r="I42" i="8"/>
  <c r="H42" i="8"/>
  <c r="G42" i="8"/>
  <c r="F42" i="8"/>
  <c r="E42" i="8"/>
  <c r="D42" i="8"/>
  <c r="C42" i="8"/>
  <c r="L41" i="8"/>
  <c r="K41" i="8"/>
  <c r="J41" i="8"/>
  <c r="I41" i="8"/>
  <c r="H41" i="8"/>
  <c r="G41" i="8"/>
  <c r="F41" i="8"/>
  <c r="E41" i="8"/>
  <c r="D41" i="8"/>
  <c r="C41" i="8"/>
  <c r="L40" i="8"/>
  <c r="K40" i="8"/>
  <c r="J40" i="8"/>
  <c r="I40" i="8"/>
  <c r="H40" i="8"/>
  <c r="G40" i="8"/>
  <c r="F40" i="8"/>
  <c r="E40" i="8"/>
  <c r="D40" i="8"/>
  <c r="C40" i="8"/>
  <c r="L39" i="8"/>
  <c r="K39" i="8"/>
  <c r="J39" i="8"/>
  <c r="I39" i="8"/>
  <c r="H39" i="8"/>
  <c r="G39" i="8"/>
  <c r="F39" i="8"/>
  <c r="E39" i="8"/>
  <c r="D39" i="8"/>
  <c r="C39" i="8"/>
  <c r="L38" i="8"/>
  <c r="K38" i="8"/>
  <c r="J38" i="8"/>
  <c r="I38" i="8"/>
  <c r="H38" i="8"/>
  <c r="G38" i="8"/>
  <c r="F38" i="8"/>
  <c r="E38" i="8"/>
  <c r="D38" i="8"/>
  <c r="C38" i="8"/>
  <c r="L37" i="8"/>
  <c r="K37" i="8"/>
  <c r="J37" i="8"/>
  <c r="I37" i="8"/>
  <c r="H37" i="8"/>
  <c r="G37" i="8"/>
  <c r="F37" i="8"/>
  <c r="E37" i="8"/>
  <c r="D37" i="8"/>
  <c r="C37" i="8"/>
  <c r="L36" i="8"/>
  <c r="K36" i="8"/>
  <c r="J36" i="8"/>
  <c r="I36" i="8"/>
  <c r="H36" i="8"/>
  <c r="G36" i="8"/>
  <c r="F36" i="8"/>
  <c r="E36" i="8"/>
  <c r="D36" i="8"/>
  <c r="C36" i="8"/>
  <c r="L35" i="8"/>
  <c r="K35" i="8"/>
  <c r="J35" i="8"/>
  <c r="I35" i="8"/>
  <c r="H35" i="8"/>
  <c r="G35" i="8"/>
  <c r="F35" i="8"/>
  <c r="E35" i="8"/>
  <c r="D35" i="8"/>
  <c r="C35" i="8"/>
  <c r="L34" i="8"/>
  <c r="K34" i="8"/>
  <c r="J34" i="8"/>
  <c r="I34" i="8"/>
  <c r="H34" i="8"/>
  <c r="G34" i="8"/>
  <c r="F34" i="8"/>
  <c r="E34" i="8"/>
  <c r="D34" i="8"/>
  <c r="C34" i="8"/>
  <c r="L33" i="8"/>
  <c r="K33" i="8"/>
  <c r="J33" i="8"/>
  <c r="I33" i="8"/>
  <c r="H33" i="8"/>
  <c r="G33" i="8"/>
  <c r="F33" i="8"/>
  <c r="E33" i="8"/>
  <c r="D33" i="8"/>
  <c r="C33" i="8"/>
  <c r="L32" i="8"/>
  <c r="K32" i="8"/>
  <c r="J32" i="8"/>
  <c r="I32" i="8"/>
  <c r="H32" i="8"/>
  <c r="G32" i="8"/>
  <c r="F32" i="8"/>
  <c r="E32" i="8"/>
  <c r="D32" i="8"/>
  <c r="C32" i="8"/>
  <c r="L31" i="8"/>
  <c r="K31" i="8"/>
  <c r="J31" i="8"/>
  <c r="I31" i="8"/>
  <c r="H31" i="8"/>
  <c r="G31" i="8"/>
  <c r="F31" i="8"/>
  <c r="E31" i="8"/>
  <c r="D31" i="8"/>
  <c r="C31" i="8"/>
  <c r="L30" i="8"/>
  <c r="K30" i="8"/>
  <c r="J30" i="8"/>
  <c r="I30" i="8"/>
  <c r="H30" i="8"/>
  <c r="G30" i="8"/>
  <c r="F30" i="8"/>
  <c r="E30" i="8"/>
  <c r="D30" i="8"/>
  <c r="C30" i="8"/>
  <c r="L29" i="8"/>
  <c r="K29" i="8"/>
  <c r="J29" i="8"/>
  <c r="I29" i="8"/>
  <c r="H29" i="8"/>
  <c r="G29" i="8"/>
  <c r="F29" i="8"/>
  <c r="E29" i="8"/>
  <c r="D29" i="8"/>
  <c r="C29" i="8"/>
  <c r="L28" i="8"/>
  <c r="K28" i="8"/>
  <c r="J28" i="8"/>
  <c r="I28" i="8"/>
  <c r="H28" i="8"/>
  <c r="G28" i="8"/>
  <c r="F28" i="8"/>
  <c r="E28" i="8"/>
  <c r="D28" i="8"/>
  <c r="C28" i="8"/>
  <c r="L27" i="8"/>
  <c r="K27" i="8"/>
  <c r="J27" i="8"/>
  <c r="I27" i="8"/>
  <c r="H27" i="8"/>
  <c r="G27" i="8"/>
  <c r="F27" i="8"/>
  <c r="E27" i="8"/>
  <c r="D27" i="8"/>
  <c r="C27" i="8"/>
  <c r="L26" i="8"/>
  <c r="K26" i="8"/>
  <c r="J26" i="8"/>
  <c r="I26" i="8"/>
  <c r="H26" i="8"/>
  <c r="G26" i="8"/>
  <c r="F26" i="8"/>
  <c r="E26" i="8"/>
  <c r="D26" i="8"/>
  <c r="C26" i="8"/>
  <c r="L25" i="8"/>
  <c r="K25" i="8"/>
  <c r="J25" i="8"/>
  <c r="I25" i="8"/>
  <c r="H25" i="8"/>
  <c r="G25" i="8"/>
  <c r="F25" i="8"/>
  <c r="E25" i="8"/>
  <c r="D25" i="8"/>
  <c r="C25" i="8"/>
  <c r="L24" i="8"/>
  <c r="K24" i="8"/>
  <c r="J24" i="8"/>
  <c r="I24" i="8"/>
  <c r="H24" i="8"/>
  <c r="G24" i="8"/>
  <c r="F24" i="8"/>
  <c r="E24" i="8"/>
  <c r="D24" i="8"/>
  <c r="C24" i="8"/>
  <c r="L23" i="8"/>
  <c r="K23" i="8"/>
  <c r="J23" i="8"/>
  <c r="I23" i="8"/>
  <c r="H23" i="8"/>
  <c r="G23" i="8"/>
  <c r="F23" i="8"/>
  <c r="E23" i="8"/>
  <c r="D23" i="8"/>
  <c r="C23" i="8"/>
  <c r="L22" i="8"/>
  <c r="K22" i="8"/>
  <c r="J22" i="8"/>
  <c r="I22" i="8"/>
  <c r="H22" i="8"/>
  <c r="G22" i="8"/>
  <c r="F22" i="8"/>
  <c r="E22" i="8"/>
  <c r="D22" i="8"/>
  <c r="C22" i="8"/>
  <c r="L21" i="8"/>
  <c r="K21" i="8"/>
  <c r="J21" i="8"/>
  <c r="I21" i="8"/>
  <c r="H21" i="8"/>
  <c r="G21" i="8"/>
  <c r="F21" i="8"/>
  <c r="E21" i="8"/>
  <c r="D21" i="8"/>
  <c r="C21" i="8"/>
  <c r="L20" i="8"/>
  <c r="K20" i="8"/>
  <c r="J20" i="8"/>
  <c r="I20" i="8"/>
  <c r="H20" i="8"/>
  <c r="G20" i="8"/>
  <c r="F20" i="8"/>
  <c r="E20" i="8"/>
  <c r="D20" i="8"/>
  <c r="C20" i="8"/>
  <c r="L19" i="8"/>
  <c r="K19" i="8"/>
  <c r="J19" i="8"/>
  <c r="I19" i="8"/>
  <c r="H19" i="8"/>
  <c r="G19" i="8"/>
  <c r="F19" i="8"/>
  <c r="E19" i="8"/>
  <c r="D19" i="8"/>
  <c r="C19" i="8"/>
  <c r="L18" i="8"/>
  <c r="K18" i="8"/>
  <c r="J18" i="8"/>
  <c r="I18" i="8"/>
  <c r="H18" i="8"/>
  <c r="G18" i="8"/>
  <c r="F18" i="8"/>
  <c r="E18" i="8"/>
  <c r="D18" i="8"/>
  <c r="C18" i="8"/>
  <c r="L17" i="8"/>
  <c r="K17" i="8"/>
  <c r="J17" i="8"/>
  <c r="I17" i="8"/>
  <c r="H17" i="8"/>
  <c r="G17" i="8"/>
  <c r="F17" i="8"/>
  <c r="E17" i="8"/>
  <c r="D17" i="8"/>
  <c r="C17" i="8"/>
  <c r="L16" i="8"/>
  <c r="K16" i="8"/>
  <c r="J16" i="8"/>
  <c r="I16" i="8"/>
  <c r="H16" i="8"/>
  <c r="G16" i="8"/>
  <c r="F16" i="8"/>
  <c r="E16" i="8"/>
  <c r="D16" i="8"/>
  <c r="C16" i="8"/>
  <c r="I86" i="8" l="1"/>
  <c r="F44" i="8"/>
  <c r="L44" i="8"/>
  <c r="D44" i="8"/>
  <c r="J86" i="8"/>
  <c r="E44" i="8"/>
  <c r="M44" i="8"/>
  <c r="M88" i="8" s="1"/>
  <c r="C86" i="8"/>
  <c r="D86" i="8"/>
  <c r="L86" i="8"/>
  <c r="G44" i="8"/>
  <c r="K86" i="8"/>
  <c r="E86" i="8"/>
  <c r="F86" i="8"/>
  <c r="I44" i="8"/>
  <c r="G86" i="8"/>
  <c r="J44" i="8"/>
  <c r="H44" i="8"/>
  <c r="H86" i="8"/>
  <c r="C44" i="8"/>
  <c r="K44" i="8"/>
  <c r="D88" i="8" l="1"/>
  <c r="L88" i="8"/>
  <c r="E88" i="8"/>
  <c r="I88" i="8"/>
  <c r="F88" i="8"/>
  <c r="K88" i="8"/>
  <c r="C88" i="8"/>
  <c r="H88" i="8"/>
  <c r="J88" i="8"/>
  <c r="G88" i="8"/>
  <c r="B84" i="8"/>
  <c r="B82" i="8"/>
  <c r="B83" i="8"/>
  <c r="B81" i="8"/>
  <c r="B79" i="8"/>
  <c r="B80" i="8"/>
  <c r="B78" i="8"/>
  <c r="B77" i="8"/>
  <c r="B71" i="8"/>
  <c r="B70" i="8"/>
  <c r="B69" i="8"/>
  <c r="B68" i="8"/>
  <c r="B67" i="8"/>
  <c r="B66" i="8"/>
  <c r="B65" i="8"/>
  <c r="B64" i="8"/>
  <c r="B63" i="8"/>
  <c r="B62" i="8"/>
  <c r="B61" i="8"/>
  <c r="B60" i="8"/>
  <c r="B36" i="8"/>
  <c r="B37" i="8"/>
  <c r="B38" i="8"/>
  <c r="B39" i="8"/>
  <c r="B40" i="8"/>
  <c r="B41" i="8"/>
  <c r="B42" i="8"/>
  <c r="B33" i="8"/>
  <c r="B34" i="8"/>
  <c r="B35" i="8"/>
  <c r="B32" i="8"/>
  <c r="B31" i="8"/>
  <c r="B26" i="8"/>
  <c r="B27" i="8"/>
  <c r="B28" i="8"/>
  <c r="B29" i="8"/>
  <c r="B30" i="8"/>
  <c r="B25" i="8"/>
  <c r="B22" i="8"/>
  <c r="B23" i="8"/>
  <c r="B24" i="8"/>
  <c r="B21" i="8"/>
  <c r="B20" i="8"/>
  <c r="B19" i="8"/>
  <c r="B18" i="8"/>
  <c r="R87" i="7"/>
  <c r="S87" i="7"/>
  <c r="R87" i="6"/>
  <c r="S87" i="6"/>
  <c r="S89" i="6" s="1"/>
  <c r="R89" i="7" l="1"/>
  <c r="AA87" i="7"/>
  <c r="G87" i="7"/>
  <c r="R89" i="6"/>
  <c r="G87" i="6"/>
  <c r="AA87" i="6"/>
  <c r="G89" i="6"/>
  <c r="S89" i="7"/>
  <c r="AN89" i="7" s="1"/>
  <c r="AN87" i="7"/>
  <c r="R87" i="5"/>
  <c r="S87" i="5"/>
  <c r="S89" i="5" s="1"/>
  <c r="U87" i="5"/>
  <c r="G89" i="7" l="1"/>
  <c r="AA89" i="7"/>
  <c r="G87" i="5"/>
  <c r="R89" i="5"/>
  <c r="G89" i="5" s="1"/>
  <c r="AA87" i="5"/>
  <c r="R87" i="9"/>
  <c r="S87" i="9"/>
  <c r="S89" i="9" s="1"/>
  <c r="U89" i="9"/>
  <c r="R89" i="9" l="1"/>
  <c r="G89" i="9" s="1"/>
  <c r="G87" i="9"/>
  <c r="AA87" i="9"/>
  <c r="R87" i="2"/>
  <c r="S87" i="2"/>
  <c r="U87" i="2"/>
  <c r="AA87" i="2" l="1"/>
  <c r="G87" i="2"/>
  <c r="U89" i="2"/>
  <c r="S89" i="2"/>
  <c r="R89" i="2"/>
  <c r="G89" i="2" s="1"/>
  <c r="Q87" i="7"/>
  <c r="P87" i="7"/>
  <c r="O87" i="7"/>
  <c r="N87" i="7"/>
  <c r="M87" i="7"/>
  <c r="L87" i="7"/>
  <c r="K87" i="7"/>
  <c r="J87" i="7"/>
  <c r="Q52" i="7"/>
  <c r="P52" i="7"/>
  <c r="O52" i="7"/>
  <c r="N52" i="7"/>
  <c r="M52" i="7"/>
  <c r="L52" i="7"/>
  <c r="K52" i="7"/>
  <c r="J52" i="7"/>
  <c r="I52" i="7"/>
  <c r="Q87" i="6"/>
  <c r="P87" i="6"/>
  <c r="M87" i="6"/>
  <c r="L87" i="6"/>
  <c r="K87" i="6"/>
  <c r="J87" i="6"/>
  <c r="N52" i="6"/>
  <c r="M52" i="6"/>
  <c r="L52" i="6"/>
  <c r="K52" i="6"/>
  <c r="J52" i="6"/>
  <c r="Q87" i="5"/>
  <c r="P87" i="5"/>
  <c r="O87" i="5"/>
  <c r="N87" i="5"/>
  <c r="M87" i="5"/>
  <c r="L87" i="5"/>
  <c r="K87" i="5"/>
  <c r="J87" i="5"/>
  <c r="M52" i="5"/>
  <c r="L52" i="5"/>
  <c r="K52" i="5"/>
  <c r="J52" i="5"/>
  <c r="Q87" i="9"/>
  <c r="P87" i="9"/>
  <c r="O87" i="9"/>
  <c r="N87" i="9"/>
  <c r="M87" i="9"/>
  <c r="L87" i="9"/>
  <c r="K87" i="9"/>
  <c r="J87" i="9"/>
  <c r="Q52" i="9"/>
  <c r="P52" i="9"/>
  <c r="O52" i="9"/>
  <c r="N52" i="9"/>
  <c r="M52" i="9"/>
  <c r="K52" i="9"/>
  <c r="J52" i="9"/>
  <c r="I52" i="9"/>
  <c r="Q87" i="3"/>
  <c r="P87" i="3"/>
  <c r="P89" i="3" s="1"/>
  <c r="O87" i="3"/>
  <c r="N87" i="3"/>
  <c r="M87" i="3"/>
  <c r="M89" i="3" s="1"/>
  <c r="L87" i="3"/>
  <c r="K87" i="3"/>
  <c r="J87" i="3"/>
  <c r="Q52" i="3"/>
  <c r="P52" i="3"/>
  <c r="O52" i="3"/>
  <c r="N52" i="3"/>
  <c r="M52" i="3"/>
  <c r="L52" i="3"/>
  <c r="K52" i="3"/>
  <c r="J52" i="3"/>
  <c r="Q87" i="2"/>
  <c r="P87" i="2"/>
  <c r="O87" i="2"/>
  <c r="N87" i="2"/>
  <c r="M87" i="2"/>
  <c r="L87" i="2"/>
  <c r="K87" i="2"/>
  <c r="W52" i="9" l="1"/>
  <c r="M89" i="9"/>
  <c r="M89" i="6"/>
  <c r="M89" i="7"/>
  <c r="AG89" i="7" s="1"/>
  <c r="L89" i="7"/>
  <c r="N89" i="7"/>
  <c r="AH89" i="7" s="1"/>
  <c r="P89" i="7"/>
  <c r="AJ89" i="7" s="1"/>
  <c r="Q89" i="7"/>
  <c r="AK89" i="7" s="1"/>
  <c r="J89" i="7"/>
  <c r="AD89" i="7" s="1"/>
  <c r="O89" i="7"/>
  <c r="AI89" i="7" s="1"/>
  <c r="K89" i="7"/>
  <c r="AE89" i="7" s="1"/>
  <c r="J89" i="9"/>
  <c r="L89" i="3"/>
  <c r="O89" i="3"/>
  <c r="J89" i="3"/>
  <c r="Q89" i="5"/>
  <c r="P89" i="5"/>
  <c r="J89" i="5"/>
  <c r="P89" i="2"/>
  <c r="K89" i="2"/>
  <c r="L89" i="2"/>
  <c r="M89" i="2"/>
  <c r="N89" i="2"/>
  <c r="O89" i="2"/>
  <c r="J89" i="2"/>
  <c r="Q89" i="2"/>
  <c r="K89" i="3"/>
  <c r="N89" i="3"/>
  <c r="Q89" i="3"/>
  <c r="P89" i="9"/>
  <c r="Q89" i="9"/>
  <c r="K89" i="9"/>
  <c r="L89" i="9"/>
  <c r="N89" i="9"/>
  <c r="O89" i="9"/>
  <c r="K89" i="5"/>
  <c r="L89" i="5"/>
  <c r="M89" i="5"/>
  <c r="N89" i="5"/>
  <c r="O89" i="5"/>
  <c r="P89" i="6"/>
  <c r="Q89" i="6"/>
  <c r="J89" i="6"/>
  <c r="L89" i="6"/>
  <c r="K89" i="6"/>
  <c r="N89" i="6"/>
  <c r="O89" i="6"/>
  <c r="N90" i="8"/>
  <c r="N91" i="8"/>
  <c r="N92" i="8"/>
  <c r="L14" i="8"/>
  <c r="K14" i="8"/>
  <c r="J14" i="8"/>
  <c r="I14" i="8"/>
  <c r="H14" i="8"/>
  <c r="G14" i="8"/>
  <c r="F14" i="8"/>
  <c r="E14" i="8"/>
  <c r="D14" i="8"/>
  <c r="C14" i="8"/>
  <c r="B14" i="8"/>
  <c r="B76" i="8"/>
  <c r="B75" i="8"/>
  <c r="B74" i="8"/>
  <c r="B73" i="8"/>
  <c r="B72" i="8"/>
  <c r="B17" i="8"/>
  <c r="B16" i="8"/>
  <c r="N16" i="8" s="1"/>
  <c r="Q16" i="8" s="1"/>
  <c r="G96" i="9"/>
  <c r="I87" i="9"/>
  <c r="F87" i="9"/>
  <c r="H87" i="9" s="1"/>
  <c r="AM85" i="9"/>
  <c r="AL85" i="9"/>
  <c r="AK85" i="9"/>
  <c r="AJ85" i="9"/>
  <c r="AI85" i="9"/>
  <c r="AH85" i="9"/>
  <c r="AG85" i="9"/>
  <c r="AF85" i="9"/>
  <c r="AE85" i="9"/>
  <c r="AD85" i="9"/>
  <c r="AC85" i="9"/>
  <c r="F85" i="9"/>
  <c r="H85" i="9" s="1"/>
  <c r="E85" i="9"/>
  <c r="D85" i="9"/>
  <c r="C85" i="9"/>
  <c r="AM84" i="9"/>
  <c r="AL84" i="9"/>
  <c r="AK84" i="9"/>
  <c r="AJ84" i="9"/>
  <c r="AI84" i="9"/>
  <c r="AH84" i="9"/>
  <c r="AG84" i="9"/>
  <c r="AF84" i="9"/>
  <c r="AE84" i="9"/>
  <c r="AD84" i="9"/>
  <c r="AC84" i="9"/>
  <c r="F84" i="9"/>
  <c r="H84" i="9" s="1"/>
  <c r="E84" i="9"/>
  <c r="D84" i="9"/>
  <c r="C84" i="9"/>
  <c r="AM83" i="9"/>
  <c r="AL83" i="9"/>
  <c r="AK83" i="9"/>
  <c r="AJ83" i="9"/>
  <c r="AI83" i="9"/>
  <c r="AH83" i="9"/>
  <c r="AG83" i="9"/>
  <c r="AF83" i="9"/>
  <c r="AE83" i="9"/>
  <c r="AD83" i="9"/>
  <c r="AC83" i="9"/>
  <c r="F83" i="9"/>
  <c r="H83" i="9" s="1"/>
  <c r="E83" i="9"/>
  <c r="D83" i="9"/>
  <c r="C83" i="9"/>
  <c r="AM82" i="9"/>
  <c r="AL82" i="9"/>
  <c r="AK82" i="9"/>
  <c r="AJ82" i="9"/>
  <c r="AI82" i="9"/>
  <c r="AH82" i="9"/>
  <c r="AG82" i="9"/>
  <c r="AF82" i="9"/>
  <c r="AE82" i="9"/>
  <c r="AD82" i="9"/>
  <c r="AC82" i="9"/>
  <c r="F82" i="9"/>
  <c r="H82" i="9" s="1"/>
  <c r="E82" i="9"/>
  <c r="D82" i="9"/>
  <c r="C82" i="9"/>
  <c r="AM81" i="9"/>
  <c r="AL81" i="9"/>
  <c r="AK81" i="9"/>
  <c r="AJ81" i="9"/>
  <c r="AI81" i="9"/>
  <c r="AH81" i="9"/>
  <c r="AG81" i="9"/>
  <c r="AF81" i="9"/>
  <c r="AE81" i="9"/>
  <c r="AD81" i="9"/>
  <c r="AC81" i="9"/>
  <c r="F81" i="9"/>
  <c r="H81" i="9" s="1"/>
  <c r="E81" i="9"/>
  <c r="D81" i="9"/>
  <c r="C81" i="9"/>
  <c r="AM80" i="9"/>
  <c r="AL80" i="9"/>
  <c r="AK80" i="9"/>
  <c r="AJ80" i="9"/>
  <c r="AI80" i="9"/>
  <c r="AH80" i="9"/>
  <c r="AG80" i="9"/>
  <c r="AF80" i="9"/>
  <c r="AE80" i="9"/>
  <c r="AD80" i="9"/>
  <c r="AC80" i="9"/>
  <c r="F80" i="9"/>
  <c r="H80" i="9" s="1"/>
  <c r="E80" i="9"/>
  <c r="D80" i="9"/>
  <c r="C80" i="9"/>
  <c r="AM79" i="9"/>
  <c r="AL79" i="9"/>
  <c r="AK79" i="9"/>
  <c r="AJ79" i="9"/>
  <c r="AI79" i="9"/>
  <c r="AH79" i="9"/>
  <c r="AG79" i="9"/>
  <c r="AF79" i="9"/>
  <c r="AE79" i="9"/>
  <c r="AD79" i="9"/>
  <c r="AC79" i="9"/>
  <c r="F79" i="9"/>
  <c r="H79" i="9" s="1"/>
  <c r="E79" i="9"/>
  <c r="D79" i="9"/>
  <c r="C79" i="9"/>
  <c r="AM78" i="9"/>
  <c r="AL78" i="9"/>
  <c r="AK78" i="9"/>
  <c r="AJ78" i="9"/>
  <c r="AI78" i="9"/>
  <c r="AH78" i="9"/>
  <c r="AG78" i="9"/>
  <c r="AF78" i="9"/>
  <c r="AE78" i="9"/>
  <c r="AD78" i="9"/>
  <c r="AC78" i="9"/>
  <c r="F78" i="9"/>
  <c r="H78" i="9" s="1"/>
  <c r="E78" i="9"/>
  <c r="D78" i="9"/>
  <c r="C78" i="9"/>
  <c r="AM77" i="9"/>
  <c r="AL77" i="9"/>
  <c r="AK77" i="9"/>
  <c r="AJ77" i="9"/>
  <c r="AI77" i="9"/>
  <c r="AH77" i="9"/>
  <c r="AG77" i="9"/>
  <c r="AF77" i="9"/>
  <c r="AE77" i="9"/>
  <c r="AD77" i="9"/>
  <c r="AC77" i="9"/>
  <c r="F77" i="9"/>
  <c r="H77" i="9" s="1"/>
  <c r="E77" i="9"/>
  <c r="D77" i="9"/>
  <c r="C77" i="9"/>
  <c r="AM76" i="9"/>
  <c r="AL76" i="9"/>
  <c r="AK76" i="9"/>
  <c r="AJ76" i="9"/>
  <c r="AI76" i="9"/>
  <c r="AH76" i="9"/>
  <c r="AG76" i="9"/>
  <c r="AF76" i="9"/>
  <c r="AE76" i="9"/>
  <c r="AD76" i="9"/>
  <c r="AC76" i="9"/>
  <c r="F76" i="9"/>
  <c r="H76" i="9" s="1"/>
  <c r="E76" i="9"/>
  <c r="D76" i="9"/>
  <c r="C76" i="9"/>
  <c r="AM75" i="9"/>
  <c r="AL75" i="9"/>
  <c r="AK75" i="9"/>
  <c r="AJ75" i="9"/>
  <c r="AI75" i="9"/>
  <c r="AH75" i="9"/>
  <c r="AG75" i="9"/>
  <c r="AF75" i="9"/>
  <c r="AE75" i="9"/>
  <c r="AD75" i="9"/>
  <c r="AC75" i="9"/>
  <c r="F75" i="9"/>
  <c r="H75" i="9" s="1"/>
  <c r="E75" i="9"/>
  <c r="D75" i="9"/>
  <c r="C75" i="9"/>
  <c r="AM74" i="9"/>
  <c r="AL74" i="9"/>
  <c r="AK74" i="9"/>
  <c r="AJ74" i="9"/>
  <c r="AI74" i="9"/>
  <c r="AH74" i="9"/>
  <c r="AG74" i="9"/>
  <c r="AF74" i="9"/>
  <c r="AE74" i="9"/>
  <c r="AD74" i="9"/>
  <c r="AC74" i="9"/>
  <c r="F74" i="9"/>
  <c r="H74" i="9" s="1"/>
  <c r="E74" i="9"/>
  <c r="D74" i="9"/>
  <c r="C74" i="9"/>
  <c r="AM73" i="9"/>
  <c r="AL73" i="9"/>
  <c r="AK73" i="9"/>
  <c r="AJ73" i="9"/>
  <c r="AI73" i="9"/>
  <c r="AH73" i="9"/>
  <c r="AG73" i="9"/>
  <c r="AF73" i="9"/>
  <c r="AE73" i="9"/>
  <c r="AD73" i="9"/>
  <c r="AC73" i="9"/>
  <c r="F73" i="9"/>
  <c r="H73" i="9" s="1"/>
  <c r="E73" i="9"/>
  <c r="D73" i="9"/>
  <c r="C73" i="9"/>
  <c r="AM72" i="9"/>
  <c r="AL72" i="9"/>
  <c r="AK72" i="9"/>
  <c r="AJ72" i="9"/>
  <c r="AI72" i="9"/>
  <c r="AH72" i="9"/>
  <c r="AG72" i="9"/>
  <c r="AF72" i="9"/>
  <c r="AE72" i="9"/>
  <c r="AD72" i="9"/>
  <c r="AC72" i="9"/>
  <c r="F72" i="9"/>
  <c r="H72" i="9" s="1"/>
  <c r="E72" i="9"/>
  <c r="D72" i="9"/>
  <c r="C72" i="9"/>
  <c r="AM71" i="9"/>
  <c r="AL71" i="9"/>
  <c r="AK71" i="9"/>
  <c r="AJ71" i="9"/>
  <c r="AI71" i="9"/>
  <c r="AH71" i="9"/>
  <c r="AG71" i="9"/>
  <c r="AF71" i="9"/>
  <c r="AE71" i="9"/>
  <c r="AD71" i="9"/>
  <c r="AC71" i="9"/>
  <c r="F71" i="9"/>
  <c r="H71" i="9" s="1"/>
  <c r="E71" i="9"/>
  <c r="D71" i="9"/>
  <c r="C71" i="9"/>
  <c r="AM70" i="9"/>
  <c r="AL70" i="9"/>
  <c r="AK70" i="9"/>
  <c r="AJ70" i="9"/>
  <c r="AI70" i="9"/>
  <c r="AH70" i="9"/>
  <c r="AG70" i="9"/>
  <c r="AF70" i="9"/>
  <c r="AE70" i="9"/>
  <c r="AD70" i="9"/>
  <c r="AC70" i="9"/>
  <c r="F70" i="9"/>
  <c r="H70" i="9" s="1"/>
  <c r="E70" i="9"/>
  <c r="D70" i="9"/>
  <c r="C70" i="9"/>
  <c r="AM69" i="9"/>
  <c r="AL69" i="9"/>
  <c r="AK69" i="9"/>
  <c r="AJ69" i="9"/>
  <c r="AI69" i="9"/>
  <c r="AH69" i="9"/>
  <c r="AG69" i="9"/>
  <c r="AF69" i="9"/>
  <c r="AE69" i="9"/>
  <c r="AD69" i="9"/>
  <c r="AC69" i="9"/>
  <c r="F69" i="9"/>
  <c r="H69" i="9" s="1"/>
  <c r="E69" i="9"/>
  <c r="D69" i="9"/>
  <c r="C69" i="9"/>
  <c r="AM68" i="9"/>
  <c r="AL68" i="9"/>
  <c r="AK68" i="9"/>
  <c r="AJ68" i="9"/>
  <c r="AI68" i="9"/>
  <c r="AH68" i="9"/>
  <c r="AG68" i="9"/>
  <c r="AF68" i="9"/>
  <c r="AE68" i="9"/>
  <c r="AD68" i="9"/>
  <c r="AC68" i="9"/>
  <c r="F68" i="9"/>
  <c r="H68" i="9" s="1"/>
  <c r="E68" i="9"/>
  <c r="D68" i="9"/>
  <c r="C68" i="9"/>
  <c r="AM67" i="9"/>
  <c r="AL67" i="9"/>
  <c r="AK67" i="9"/>
  <c r="AJ67" i="9"/>
  <c r="AI67" i="9"/>
  <c r="AH67" i="9"/>
  <c r="AG67" i="9"/>
  <c r="AF67" i="9"/>
  <c r="AE67" i="9"/>
  <c r="AD67" i="9"/>
  <c r="AC67" i="9"/>
  <c r="F67" i="9"/>
  <c r="H67" i="9" s="1"/>
  <c r="E67" i="9"/>
  <c r="D67" i="9"/>
  <c r="C67" i="9"/>
  <c r="AM66" i="9"/>
  <c r="AL66" i="9"/>
  <c r="AK66" i="9"/>
  <c r="AJ66" i="9"/>
  <c r="AI66" i="9"/>
  <c r="AH66" i="9"/>
  <c r="AG66" i="9"/>
  <c r="AF66" i="9"/>
  <c r="AE66" i="9"/>
  <c r="AD66" i="9"/>
  <c r="AC66" i="9"/>
  <c r="F66" i="9"/>
  <c r="H66" i="9" s="1"/>
  <c r="E66" i="9"/>
  <c r="D66" i="9"/>
  <c r="C66" i="9"/>
  <c r="AM65" i="9"/>
  <c r="AL65" i="9"/>
  <c r="AK65" i="9"/>
  <c r="AJ65" i="9"/>
  <c r="AI65" i="9"/>
  <c r="AH65" i="9"/>
  <c r="AG65" i="9"/>
  <c r="AF65" i="9"/>
  <c r="AE65" i="9"/>
  <c r="AD65" i="9"/>
  <c r="AC65" i="9"/>
  <c r="F65" i="9"/>
  <c r="H65" i="9" s="1"/>
  <c r="E65" i="9"/>
  <c r="D65" i="9"/>
  <c r="C65" i="9"/>
  <c r="AM64" i="9"/>
  <c r="AL64" i="9"/>
  <c r="AK64" i="9"/>
  <c r="AJ64" i="9"/>
  <c r="AI64" i="9"/>
  <c r="AH64" i="9"/>
  <c r="AG64" i="9"/>
  <c r="AF64" i="9"/>
  <c r="AE64" i="9"/>
  <c r="AD64" i="9"/>
  <c r="AC64" i="9"/>
  <c r="F64" i="9"/>
  <c r="H64" i="9" s="1"/>
  <c r="E64" i="9"/>
  <c r="D64" i="9"/>
  <c r="C64" i="9"/>
  <c r="AM63" i="9"/>
  <c r="AL63" i="9"/>
  <c r="AK63" i="9"/>
  <c r="AJ63" i="9"/>
  <c r="AI63" i="9"/>
  <c r="AH63" i="9"/>
  <c r="AG63" i="9"/>
  <c r="AF63" i="9"/>
  <c r="AE63" i="9"/>
  <c r="AD63" i="9"/>
  <c r="AC63" i="9"/>
  <c r="F63" i="9"/>
  <c r="H63" i="9" s="1"/>
  <c r="E63" i="9"/>
  <c r="D63" i="9"/>
  <c r="C63" i="9"/>
  <c r="AM62" i="9"/>
  <c r="AL62" i="9"/>
  <c r="AK62" i="9"/>
  <c r="AJ62" i="9"/>
  <c r="AI62" i="9"/>
  <c r="AH62" i="9"/>
  <c r="AG62" i="9"/>
  <c r="AF62" i="9"/>
  <c r="AE62" i="9"/>
  <c r="AD62" i="9"/>
  <c r="AC62" i="9"/>
  <c r="F62" i="9"/>
  <c r="H62" i="9" s="1"/>
  <c r="E62" i="9"/>
  <c r="D62" i="9"/>
  <c r="C62" i="9"/>
  <c r="AM61" i="9"/>
  <c r="AL61" i="9"/>
  <c r="AK61" i="9"/>
  <c r="AJ61" i="9"/>
  <c r="AI61" i="9"/>
  <c r="AH61" i="9"/>
  <c r="AG61" i="9"/>
  <c r="AF61" i="9"/>
  <c r="AE61" i="9"/>
  <c r="AD61" i="9"/>
  <c r="AC61" i="9"/>
  <c r="F61" i="9"/>
  <c r="H61" i="9" s="1"/>
  <c r="E61" i="9"/>
  <c r="D61" i="9"/>
  <c r="C61" i="9"/>
  <c r="AM60" i="9"/>
  <c r="AL60" i="9"/>
  <c r="AK60" i="9"/>
  <c r="AJ60" i="9"/>
  <c r="AI60" i="9"/>
  <c r="AH60" i="9"/>
  <c r="AG60" i="9"/>
  <c r="AF60" i="9"/>
  <c r="AE60" i="9"/>
  <c r="AD60" i="9"/>
  <c r="AC60" i="9"/>
  <c r="F60" i="9"/>
  <c r="H60" i="9" s="1"/>
  <c r="E60" i="9"/>
  <c r="D60" i="9"/>
  <c r="C60" i="9"/>
  <c r="AM59" i="9"/>
  <c r="AL59" i="9"/>
  <c r="AK59" i="9"/>
  <c r="AJ59" i="9"/>
  <c r="AI59" i="9"/>
  <c r="AH59" i="9"/>
  <c r="AG59" i="9"/>
  <c r="AF59" i="9"/>
  <c r="AE59" i="9"/>
  <c r="AD59" i="9"/>
  <c r="AC59" i="9"/>
  <c r="F59" i="9"/>
  <c r="H59" i="9" s="1"/>
  <c r="E59" i="9"/>
  <c r="D59" i="9"/>
  <c r="C59" i="9"/>
  <c r="AM58" i="9"/>
  <c r="AL58" i="9"/>
  <c r="AK58" i="9"/>
  <c r="AJ58" i="9"/>
  <c r="AI58" i="9"/>
  <c r="AH58" i="9"/>
  <c r="AG58" i="9"/>
  <c r="AF58" i="9"/>
  <c r="AE58" i="9"/>
  <c r="AD58" i="9"/>
  <c r="AC58" i="9"/>
  <c r="F58" i="9"/>
  <c r="H58" i="9" s="1"/>
  <c r="E58" i="9"/>
  <c r="D58" i="9"/>
  <c r="C58" i="9"/>
  <c r="AM57" i="9"/>
  <c r="AL57" i="9"/>
  <c r="AK57" i="9"/>
  <c r="AJ57" i="9"/>
  <c r="AI57" i="9"/>
  <c r="AH57" i="9"/>
  <c r="AG57" i="9"/>
  <c r="AF57" i="9"/>
  <c r="AE57" i="9"/>
  <c r="AD57" i="9"/>
  <c r="AC57" i="9"/>
  <c r="F57" i="9"/>
  <c r="H57" i="9" s="1"/>
  <c r="E57" i="9"/>
  <c r="D57" i="9"/>
  <c r="C57" i="9"/>
  <c r="AM56" i="9"/>
  <c r="AL56" i="9"/>
  <c r="AK56" i="9"/>
  <c r="AJ56" i="9"/>
  <c r="AI56" i="9"/>
  <c r="AH56" i="9"/>
  <c r="AG56" i="9"/>
  <c r="AF56" i="9"/>
  <c r="AE56" i="9"/>
  <c r="AD56" i="9"/>
  <c r="AC56" i="9"/>
  <c r="F56" i="9"/>
  <c r="H56" i="9" s="1"/>
  <c r="E56" i="9"/>
  <c r="D56" i="9"/>
  <c r="C56" i="9"/>
  <c r="AM55" i="9"/>
  <c r="AL55" i="9"/>
  <c r="AK55" i="9"/>
  <c r="AJ55" i="9"/>
  <c r="AI55" i="9"/>
  <c r="AH55" i="9"/>
  <c r="AG55" i="9"/>
  <c r="AF55" i="9"/>
  <c r="AE55" i="9"/>
  <c r="AD55" i="9"/>
  <c r="AC55" i="9"/>
  <c r="F55" i="9"/>
  <c r="H55" i="9" s="1"/>
  <c r="E55" i="9"/>
  <c r="D55" i="9"/>
  <c r="C55" i="9"/>
  <c r="AM54" i="9"/>
  <c r="AL54" i="9"/>
  <c r="AK54" i="9"/>
  <c r="AJ54" i="9"/>
  <c r="AI54" i="9"/>
  <c r="AH54" i="9"/>
  <c r="AG54" i="9"/>
  <c r="AF54" i="9"/>
  <c r="AE54" i="9"/>
  <c r="AD54" i="9"/>
  <c r="AC54" i="9"/>
  <c r="F54" i="9"/>
  <c r="H54" i="9" s="1"/>
  <c r="E54" i="9"/>
  <c r="D54" i="9"/>
  <c r="C54" i="9"/>
  <c r="E52" i="9"/>
  <c r="F52" i="9"/>
  <c r="H52" i="9" s="1"/>
  <c r="D52" i="9"/>
  <c r="AM50" i="9"/>
  <c r="AL50" i="9"/>
  <c r="AK50" i="9"/>
  <c r="AJ50" i="9"/>
  <c r="AI50" i="9"/>
  <c r="AH50" i="9"/>
  <c r="AG50" i="9"/>
  <c r="AF50" i="9"/>
  <c r="AE50" i="9"/>
  <c r="AD50" i="9"/>
  <c r="AC50" i="9"/>
  <c r="F50" i="9"/>
  <c r="H50" i="9" s="1"/>
  <c r="E50" i="9"/>
  <c r="D50" i="9"/>
  <c r="C50" i="9"/>
  <c r="AM49" i="9"/>
  <c r="AL49" i="9"/>
  <c r="AK49" i="9"/>
  <c r="AJ49" i="9"/>
  <c r="AI49" i="9"/>
  <c r="AH49" i="9"/>
  <c r="AG49" i="9"/>
  <c r="AF49" i="9"/>
  <c r="AE49" i="9"/>
  <c r="AD49" i="9"/>
  <c r="AC49" i="9"/>
  <c r="F49" i="9"/>
  <c r="H49" i="9" s="1"/>
  <c r="E49" i="9"/>
  <c r="D49" i="9"/>
  <c r="C49" i="9"/>
  <c r="AM48" i="9"/>
  <c r="AL48" i="9"/>
  <c r="AK48" i="9"/>
  <c r="AJ48" i="9"/>
  <c r="AI48" i="9"/>
  <c r="AH48" i="9"/>
  <c r="AG48" i="9"/>
  <c r="AF48" i="9"/>
  <c r="AE48" i="9"/>
  <c r="AD48" i="9"/>
  <c r="AC48" i="9"/>
  <c r="F48" i="9"/>
  <c r="H48" i="9" s="1"/>
  <c r="E48" i="9"/>
  <c r="D48" i="9"/>
  <c r="C48" i="9"/>
  <c r="AM47" i="9"/>
  <c r="AL47" i="9"/>
  <c r="AK47" i="9"/>
  <c r="AJ47" i="9"/>
  <c r="AI47" i="9"/>
  <c r="AH47" i="9"/>
  <c r="AG47" i="9"/>
  <c r="AF47" i="9"/>
  <c r="AE47" i="9"/>
  <c r="AD47" i="9"/>
  <c r="AC47" i="9"/>
  <c r="F47" i="9"/>
  <c r="H47" i="9" s="1"/>
  <c r="E47" i="9"/>
  <c r="D47" i="9"/>
  <c r="C47" i="9"/>
  <c r="AM46" i="9"/>
  <c r="AL46" i="9"/>
  <c r="AK46" i="9"/>
  <c r="AJ46" i="9"/>
  <c r="AI46" i="9"/>
  <c r="AH46" i="9"/>
  <c r="AG46" i="9"/>
  <c r="AF46" i="9"/>
  <c r="AE46" i="9"/>
  <c r="AD46" i="9"/>
  <c r="AC46" i="9"/>
  <c r="F46" i="9"/>
  <c r="H46" i="9" s="1"/>
  <c r="E46" i="9"/>
  <c r="D46" i="9"/>
  <c r="C46" i="9"/>
  <c r="AM45" i="9"/>
  <c r="AL45" i="9"/>
  <c r="AK45" i="9"/>
  <c r="AJ45" i="9"/>
  <c r="AI45" i="9"/>
  <c r="AH45" i="9"/>
  <c r="AG45" i="9"/>
  <c r="AF45" i="9"/>
  <c r="AE45" i="9"/>
  <c r="AD45" i="9"/>
  <c r="AC45" i="9"/>
  <c r="F45" i="9"/>
  <c r="H45" i="9" s="1"/>
  <c r="E45" i="9"/>
  <c r="D45" i="9"/>
  <c r="C45" i="9"/>
  <c r="AM44" i="9"/>
  <c r="AL44" i="9"/>
  <c r="AK44" i="9"/>
  <c r="AJ44" i="9"/>
  <c r="AI44" i="9"/>
  <c r="AH44" i="9"/>
  <c r="AG44" i="9"/>
  <c r="AF44" i="9"/>
  <c r="AE44" i="9"/>
  <c r="AD44" i="9"/>
  <c r="AC44" i="9"/>
  <c r="F44" i="9"/>
  <c r="H44" i="9" s="1"/>
  <c r="E44" i="9"/>
  <c r="D44" i="9"/>
  <c r="C44" i="9"/>
  <c r="AM43" i="9"/>
  <c r="AL43" i="9"/>
  <c r="AK43" i="9"/>
  <c r="AJ43" i="9"/>
  <c r="AI43" i="9"/>
  <c r="AH43" i="9"/>
  <c r="AG43" i="9"/>
  <c r="AF43" i="9"/>
  <c r="AE43" i="9"/>
  <c r="AD43" i="9"/>
  <c r="AC43" i="9"/>
  <c r="F43" i="9"/>
  <c r="H43" i="9" s="1"/>
  <c r="E43" i="9"/>
  <c r="D43" i="9"/>
  <c r="C43" i="9"/>
  <c r="AM42" i="9"/>
  <c r="AL42" i="9"/>
  <c r="AK42" i="9"/>
  <c r="AJ42" i="9"/>
  <c r="AI42" i="9"/>
  <c r="AH42" i="9"/>
  <c r="AG42" i="9"/>
  <c r="AF42" i="9"/>
  <c r="AE42" i="9"/>
  <c r="AD42" i="9"/>
  <c r="AC42" i="9"/>
  <c r="F42" i="9"/>
  <c r="H42" i="9" s="1"/>
  <c r="E42" i="9"/>
  <c r="D42" i="9"/>
  <c r="C42" i="9"/>
  <c r="AM41" i="9"/>
  <c r="AL41" i="9"/>
  <c r="AK41" i="9"/>
  <c r="AJ41" i="9"/>
  <c r="AI41" i="9"/>
  <c r="AH41" i="9"/>
  <c r="AG41" i="9"/>
  <c r="AF41" i="9"/>
  <c r="AE41" i="9"/>
  <c r="AD41" i="9"/>
  <c r="AC41" i="9"/>
  <c r="F41" i="9"/>
  <c r="H41" i="9" s="1"/>
  <c r="E41" i="9"/>
  <c r="D41" i="9"/>
  <c r="C41" i="9"/>
  <c r="AM40" i="9"/>
  <c r="AL40" i="9"/>
  <c r="AK40" i="9"/>
  <c r="AJ40" i="9"/>
  <c r="AI40" i="9"/>
  <c r="AH40" i="9"/>
  <c r="AG40" i="9"/>
  <c r="AF40" i="9"/>
  <c r="AE40" i="9"/>
  <c r="AD40" i="9"/>
  <c r="AC40" i="9"/>
  <c r="F40" i="9"/>
  <c r="H40" i="9" s="1"/>
  <c r="E40" i="9"/>
  <c r="D40" i="9"/>
  <c r="C40" i="9"/>
  <c r="AM39" i="9"/>
  <c r="AL39" i="9"/>
  <c r="AK39" i="9"/>
  <c r="AJ39" i="9"/>
  <c r="AI39" i="9"/>
  <c r="AH39" i="9"/>
  <c r="AG39" i="9"/>
  <c r="AF39" i="9"/>
  <c r="AE39" i="9"/>
  <c r="AD39" i="9"/>
  <c r="AC39" i="9"/>
  <c r="F39" i="9"/>
  <c r="H39" i="9" s="1"/>
  <c r="E39" i="9"/>
  <c r="D39" i="9"/>
  <c r="C39" i="9"/>
  <c r="AM38" i="9"/>
  <c r="AL38" i="9"/>
  <c r="AK38" i="9"/>
  <c r="AJ38" i="9"/>
  <c r="AI38" i="9"/>
  <c r="AH38" i="9"/>
  <c r="AG38" i="9"/>
  <c r="AF38" i="9"/>
  <c r="AE38" i="9"/>
  <c r="AD38" i="9"/>
  <c r="AC38" i="9"/>
  <c r="F38" i="9"/>
  <c r="H38" i="9" s="1"/>
  <c r="E38" i="9"/>
  <c r="D38" i="9"/>
  <c r="C38" i="9"/>
  <c r="AM37" i="9"/>
  <c r="AL37" i="9"/>
  <c r="AK37" i="9"/>
  <c r="AJ37" i="9"/>
  <c r="AI37" i="9"/>
  <c r="AH37" i="9"/>
  <c r="AG37" i="9"/>
  <c r="AF37" i="9"/>
  <c r="AE37" i="9"/>
  <c r="AD37" i="9"/>
  <c r="AC37" i="9"/>
  <c r="F37" i="9"/>
  <c r="H37" i="9" s="1"/>
  <c r="E37" i="9"/>
  <c r="D37" i="9"/>
  <c r="C37" i="9"/>
  <c r="AM36" i="9"/>
  <c r="AL36" i="9"/>
  <c r="AK36" i="9"/>
  <c r="AJ36" i="9"/>
  <c r="AI36" i="9"/>
  <c r="AH36" i="9"/>
  <c r="AG36" i="9"/>
  <c r="AF36" i="9"/>
  <c r="AE36" i="9"/>
  <c r="AD36" i="9"/>
  <c r="AC36" i="9"/>
  <c r="F36" i="9"/>
  <c r="H36" i="9" s="1"/>
  <c r="E36" i="9"/>
  <c r="D36" i="9"/>
  <c r="C36" i="9"/>
  <c r="AM35" i="9"/>
  <c r="AL35" i="9"/>
  <c r="AK35" i="9"/>
  <c r="AJ35" i="9"/>
  <c r="AI35" i="9"/>
  <c r="AH35" i="9"/>
  <c r="AG35" i="9"/>
  <c r="AF35" i="9"/>
  <c r="AE35" i="9"/>
  <c r="AD35" i="9"/>
  <c r="AC35" i="9"/>
  <c r="F35" i="9"/>
  <c r="H35" i="9" s="1"/>
  <c r="E35" i="9"/>
  <c r="D35" i="9"/>
  <c r="C35" i="9"/>
  <c r="AM34" i="9"/>
  <c r="AL34" i="9"/>
  <c r="AK34" i="9"/>
  <c r="AJ34" i="9"/>
  <c r="AI34" i="9"/>
  <c r="AH34" i="9"/>
  <c r="AG34" i="9"/>
  <c r="AF34" i="9"/>
  <c r="AE34" i="9"/>
  <c r="AD34" i="9"/>
  <c r="AC34" i="9"/>
  <c r="F34" i="9"/>
  <c r="H34" i="9" s="1"/>
  <c r="E34" i="9"/>
  <c r="D34" i="9"/>
  <c r="C34" i="9"/>
  <c r="AM33" i="9"/>
  <c r="AL33" i="9"/>
  <c r="AK33" i="9"/>
  <c r="AJ33" i="9"/>
  <c r="AI33" i="9"/>
  <c r="AH33" i="9"/>
  <c r="AG33" i="9"/>
  <c r="AF33" i="9"/>
  <c r="AE33" i="9"/>
  <c r="AD33" i="9"/>
  <c r="AC33" i="9"/>
  <c r="F33" i="9"/>
  <c r="H33" i="9" s="1"/>
  <c r="E33" i="9"/>
  <c r="D33" i="9"/>
  <c r="C33" i="9"/>
  <c r="AM32" i="9"/>
  <c r="AL32" i="9"/>
  <c r="AK32" i="9"/>
  <c r="AJ32" i="9"/>
  <c r="AI32" i="9"/>
  <c r="AH32" i="9"/>
  <c r="AG32" i="9"/>
  <c r="AF32" i="9"/>
  <c r="AE32" i="9"/>
  <c r="AD32" i="9"/>
  <c r="AC32" i="9"/>
  <c r="F32" i="9"/>
  <c r="H32" i="9" s="1"/>
  <c r="E32" i="9"/>
  <c r="D32" i="9"/>
  <c r="C32" i="9"/>
  <c r="AM31" i="9"/>
  <c r="AL31" i="9"/>
  <c r="AK31" i="9"/>
  <c r="AJ31" i="9"/>
  <c r="AI31" i="9"/>
  <c r="AH31" i="9"/>
  <c r="AG31" i="9"/>
  <c r="AF31" i="9"/>
  <c r="AE31" i="9"/>
  <c r="AD31" i="9"/>
  <c r="AC31" i="9"/>
  <c r="F31" i="9"/>
  <c r="H31" i="9" s="1"/>
  <c r="E31" i="9"/>
  <c r="D31" i="9"/>
  <c r="C31" i="9"/>
  <c r="AM30" i="9"/>
  <c r="AL30" i="9"/>
  <c r="AK30" i="9"/>
  <c r="AJ30" i="9"/>
  <c r="AI30" i="9"/>
  <c r="AH30" i="9"/>
  <c r="AG30" i="9"/>
  <c r="AF30" i="9"/>
  <c r="AE30" i="9"/>
  <c r="AD30" i="9"/>
  <c r="AC30" i="9"/>
  <c r="F30" i="9"/>
  <c r="H30" i="9" s="1"/>
  <c r="E30" i="9"/>
  <c r="D30" i="9"/>
  <c r="C30" i="9"/>
  <c r="AM29" i="9"/>
  <c r="AL29" i="9"/>
  <c r="AK29" i="9"/>
  <c r="AJ29" i="9"/>
  <c r="AI29" i="9"/>
  <c r="AH29" i="9"/>
  <c r="AG29" i="9"/>
  <c r="AF29" i="9"/>
  <c r="AE29" i="9"/>
  <c r="AD29" i="9"/>
  <c r="AC29" i="9"/>
  <c r="F29" i="9"/>
  <c r="H29" i="9" s="1"/>
  <c r="E29" i="9"/>
  <c r="D29" i="9"/>
  <c r="C29" i="9"/>
  <c r="AM28" i="9"/>
  <c r="AL28" i="9"/>
  <c r="AK28" i="9"/>
  <c r="AJ28" i="9"/>
  <c r="AI28" i="9"/>
  <c r="AH28" i="9"/>
  <c r="AG28" i="9"/>
  <c r="AF28" i="9"/>
  <c r="AE28" i="9"/>
  <c r="AD28" i="9"/>
  <c r="AC28" i="9"/>
  <c r="F28" i="9"/>
  <c r="H28" i="9" s="1"/>
  <c r="E28" i="9"/>
  <c r="D28" i="9"/>
  <c r="C28" i="9"/>
  <c r="AM27" i="9"/>
  <c r="AL27" i="9"/>
  <c r="AK27" i="9"/>
  <c r="AJ27" i="9"/>
  <c r="AI27" i="9"/>
  <c r="AH27" i="9"/>
  <c r="AG27" i="9"/>
  <c r="AF27" i="9"/>
  <c r="AE27" i="9"/>
  <c r="AD27" i="9"/>
  <c r="AC27" i="9"/>
  <c r="F27" i="9"/>
  <c r="H27" i="9" s="1"/>
  <c r="E27" i="9"/>
  <c r="D27" i="9"/>
  <c r="C27" i="9"/>
  <c r="AM26" i="9"/>
  <c r="AL26" i="9"/>
  <c r="AK26" i="9"/>
  <c r="AJ26" i="9"/>
  <c r="AI26" i="9"/>
  <c r="AH26" i="9"/>
  <c r="AG26" i="9"/>
  <c r="AF26" i="9"/>
  <c r="AE26" i="9"/>
  <c r="AD26" i="9"/>
  <c r="AC26" i="9"/>
  <c r="F26" i="9"/>
  <c r="H26" i="9" s="1"/>
  <c r="E26" i="9"/>
  <c r="D26" i="9"/>
  <c r="C26" i="9"/>
  <c r="AM25" i="9"/>
  <c r="AL25" i="9"/>
  <c r="AK25" i="9"/>
  <c r="AJ25" i="9"/>
  <c r="AI25" i="9"/>
  <c r="AH25" i="9"/>
  <c r="AG25" i="9"/>
  <c r="AF25" i="9"/>
  <c r="AE25" i="9"/>
  <c r="AD25" i="9"/>
  <c r="AC25" i="9"/>
  <c r="F25" i="9"/>
  <c r="H25" i="9" s="1"/>
  <c r="E25" i="9"/>
  <c r="D25" i="9"/>
  <c r="C25" i="9"/>
  <c r="AM24" i="9"/>
  <c r="AL24" i="9"/>
  <c r="AK24" i="9"/>
  <c r="AJ24" i="9"/>
  <c r="AI24" i="9"/>
  <c r="AH24" i="9"/>
  <c r="AG24" i="9"/>
  <c r="AF24" i="9"/>
  <c r="AE24" i="9"/>
  <c r="AD24" i="9"/>
  <c r="AC24" i="9"/>
  <c r="F24" i="9"/>
  <c r="H24" i="9" s="1"/>
  <c r="E24" i="9"/>
  <c r="D24" i="9"/>
  <c r="C24" i="9"/>
  <c r="AM23" i="9"/>
  <c r="AL23" i="9"/>
  <c r="AK23" i="9"/>
  <c r="AJ23" i="9"/>
  <c r="AI23" i="9"/>
  <c r="AH23" i="9"/>
  <c r="AG23" i="9"/>
  <c r="AF23" i="9"/>
  <c r="AE23" i="9"/>
  <c r="AD23" i="9"/>
  <c r="AC23" i="9"/>
  <c r="F23" i="9"/>
  <c r="H23" i="9" s="1"/>
  <c r="E23" i="9"/>
  <c r="D23" i="9"/>
  <c r="C23" i="9"/>
  <c r="AM22" i="9"/>
  <c r="AL22" i="9"/>
  <c r="AK22" i="9"/>
  <c r="AJ22" i="9"/>
  <c r="AI22" i="9"/>
  <c r="AH22" i="9"/>
  <c r="AG22" i="9"/>
  <c r="AF22" i="9"/>
  <c r="AE22" i="9"/>
  <c r="AD22" i="9"/>
  <c r="AC22" i="9"/>
  <c r="F22" i="9"/>
  <c r="H22" i="9" s="1"/>
  <c r="E22" i="9"/>
  <c r="D22" i="9"/>
  <c r="C22" i="9"/>
  <c r="AM21" i="9"/>
  <c r="AL21" i="9"/>
  <c r="AK21" i="9"/>
  <c r="AJ21" i="9"/>
  <c r="AI21" i="9"/>
  <c r="AH21" i="9"/>
  <c r="AG21" i="9"/>
  <c r="AF21" i="9"/>
  <c r="AE21" i="9"/>
  <c r="AD21" i="9"/>
  <c r="AC21" i="9"/>
  <c r="F21" i="9"/>
  <c r="H21" i="9" s="1"/>
  <c r="E21" i="9"/>
  <c r="D21" i="9"/>
  <c r="C21" i="9"/>
  <c r="AM20" i="9"/>
  <c r="AL20" i="9"/>
  <c r="AK20" i="9"/>
  <c r="AJ20" i="9"/>
  <c r="AI20" i="9"/>
  <c r="AH20" i="9"/>
  <c r="AG20" i="9"/>
  <c r="AF20" i="9"/>
  <c r="AE20" i="9"/>
  <c r="AD20" i="9"/>
  <c r="AC20" i="9"/>
  <c r="F20" i="9"/>
  <c r="H20" i="9" s="1"/>
  <c r="E20" i="9"/>
  <c r="D20" i="9"/>
  <c r="C20" i="9"/>
  <c r="AM19" i="9"/>
  <c r="AL19" i="9"/>
  <c r="AK19" i="9"/>
  <c r="AJ19" i="9"/>
  <c r="AI19" i="9"/>
  <c r="AH19" i="9"/>
  <c r="AG19" i="9"/>
  <c r="AF19" i="9"/>
  <c r="AE19" i="9"/>
  <c r="AD19" i="9"/>
  <c r="AC19" i="9"/>
  <c r="F19" i="9"/>
  <c r="H19" i="9" s="1"/>
  <c r="E19" i="9"/>
  <c r="D19" i="9"/>
  <c r="C19" i="9"/>
  <c r="AM18" i="9"/>
  <c r="AL18" i="9"/>
  <c r="AK18" i="9"/>
  <c r="AJ18" i="9"/>
  <c r="AI18" i="9"/>
  <c r="AH18" i="9"/>
  <c r="AG18" i="9"/>
  <c r="AF18" i="9"/>
  <c r="AE18" i="9"/>
  <c r="AD18" i="9"/>
  <c r="AC18" i="9"/>
  <c r="F18" i="9"/>
  <c r="H18" i="9" s="1"/>
  <c r="E18" i="9"/>
  <c r="D18" i="9"/>
  <c r="C18" i="9"/>
  <c r="AM17" i="9"/>
  <c r="AL17" i="9"/>
  <c r="AK17" i="9"/>
  <c r="AJ17" i="9"/>
  <c r="AI17" i="9"/>
  <c r="AH17" i="9"/>
  <c r="AG17" i="9"/>
  <c r="AE17" i="9"/>
  <c r="AD17" i="9"/>
  <c r="AC17" i="9"/>
  <c r="F17" i="9"/>
  <c r="H17" i="9" s="1"/>
  <c r="E17" i="9"/>
  <c r="D17" i="9"/>
  <c r="Z14" i="9"/>
  <c r="AB14" i="9" s="1"/>
  <c r="Y14" i="9"/>
  <c r="X14" i="9"/>
  <c r="F14" i="9"/>
  <c r="H14" i="9" s="1"/>
  <c r="E14" i="9"/>
  <c r="D14" i="9"/>
  <c r="AC17" i="7"/>
  <c r="F89" i="7"/>
  <c r="H89" i="7" s="1"/>
  <c r="F87" i="7"/>
  <c r="H87" i="7" s="1"/>
  <c r="E87" i="7"/>
  <c r="F85" i="7"/>
  <c r="H85" i="7" s="1"/>
  <c r="E85" i="7"/>
  <c r="D85" i="7"/>
  <c r="C85" i="7"/>
  <c r="F84" i="7"/>
  <c r="H84" i="7" s="1"/>
  <c r="E84" i="7"/>
  <c r="D84" i="7"/>
  <c r="C84" i="7"/>
  <c r="F83" i="7"/>
  <c r="H83" i="7" s="1"/>
  <c r="E83" i="7"/>
  <c r="D83" i="7"/>
  <c r="C83" i="7"/>
  <c r="F82" i="7"/>
  <c r="H82" i="7" s="1"/>
  <c r="E82" i="7"/>
  <c r="D82" i="7"/>
  <c r="C82" i="7"/>
  <c r="F81" i="7"/>
  <c r="H81" i="7" s="1"/>
  <c r="E81" i="7"/>
  <c r="D81" i="7"/>
  <c r="C81" i="7"/>
  <c r="F80" i="7"/>
  <c r="H80" i="7" s="1"/>
  <c r="E80" i="7"/>
  <c r="D80" i="7"/>
  <c r="C80" i="7"/>
  <c r="F79" i="7"/>
  <c r="H79" i="7" s="1"/>
  <c r="E79" i="7"/>
  <c r="D79" i="7"/>
  <c r="C79" i="7"/>
  <c r="F78" i="7"/>
  <c r="H78" i="7" s="1"/>
  <c r="E78" i="7"/>
  <c r="D78" i="7"/>
  <c r="C78" i="7"/>
  <c r="F77" i="7"/>
  <c r="H77" i="7" s="1"/>
  <c r="E77" i="7"/>
  <c r="D77" i="7"/>
  <c r="C77" i="7"/>
  <c r="F76" i="7"/>
  <c r="H76" i="7" s="1"/>
  <c r="E76" i="7"/>
  <c r="D76" i="7"/>
  <c r="C76" i="7"/>
  <c r="F75" i="7"/>
  <c r="H75" i="7" s="1"/>
  <c r="E75" i="7"/>
  <c r="D75" i="7"/>
  <c r="C75" i="7"/>
  <c r="F74" i="7"/>
  <c r="H74" i="7" s="1"/>
  <c r="E74" i="7"/>
  <c r="D74" i="7"/>
  <c r="C74" i="7"/>
  <c r="F73" i="7"/>
  <c r="H73" i="7" s="1"/>
  <c r="E73" i="7"/>
  <c r="D73" i="7"/>
  <c r="C73" i="7"/>
  <c r="F72" i="7"/>
  <c r="H72" i="7" s="1"/>
  <c r="E72" i="7"/>
  <c r="D72" i="7"/>
  <c r="C72" i="7"/>
  <c r="F71" i="7"/>
  <c r="H71" i="7" s="1"/>
  <c r="E71" i="7"/>
  <c r="D71" i="7"/>
  <c r="C71" i="7"/>
  <c r="F70" i="7"/>
  <c r="H70" i="7" s="1"/>
  <c r="E70" i="7"/>
  <c r="D70" i="7"/>
  <c r="C70" i="7"/>
  <c r="F69" i="7"/>
  <c r="H69" i="7" s="1"/>
  <c r="E69" i="7"/>
  <c r="D69" i="7"/>
  <c r="C69" i="7"/>
  <c r="F68" i="7"/>
  <c r="H68" i="7" s="1"/>
  <c r="E68" i="7"/>
  <c r="D68" i="7"/>
  <c r="C68" i="7"/>
  <c r="F67" i="7"/>
  <c r="H67" i="7" s="1"/>
  <c r="E67" i="7"/>
  <c r="D67" i="7"/>
  <c r="C67" i="7"/>
  <c r="F66" i="7"/>
  <c r="H66" i="7" s="1"/>
  <c r="E66" i="7"/>
  <c r="D66" i="7"/>
  <c r="C66" i="7"/>
  <c r="F65" i="7"/>
  <c r="H65" i="7" s="1"/>
  <c r="E65" i="7"/>
  <c r="D65" i="7"/>
  <c r="C65" i="7"/>
  <c r="F64" i="7"/>
  <c r="H64" i="7" s="1"/>
  <c r="E64" i="7"/>
  <c r="D64" i="7"/>
  <c r="C64" i="7"/>
  <c r="F63" i="7"/>
  <c r="H63" i="7" s="1"/>
  <c r="E63" i="7"/>
  <c r="D63" i="7"/>
  <c r="C63" i="7"/>
  <c r="F62" i="7"/>
  <c r="H62" i="7" s="1"/>
  <c r="E62" i="7"/>
  <c r="D62" i="7"/>
  <c r="C62" i="7"/>
  <c r="F61" i="7"/>
  <c r="H61" i="7" s="1"/>
  <c r="E61" i="7"/>
  <c r="D61" i="7"/>
  <c r="C61" i="7"/>
  <c r="F60" i="7"/>
  <c r="H60" i="7" s="1"/>
  <c r="E60" i="7"/>
  <c r="D60" i="7"/>
  <c r="C60" i="7"/>
  <c r="F59" i="7"/>
  <c r="H59" i="7" s="1"/>
  <c r="E59" i="7"/>
  <c r="D59" i="7"/>
  <c r="C59" i="7"/>
  <c r="F58" i="7"/>
  <c r="H58" i="7" s="1"/>
  <c r="E58" i="7"/>
  <c r="D58" i="7"/>
  <c r="C58" i="7"/>
  <c r="F57" i="7"/>
  <c r="H57" i="7" s="1"/>
  <c r="E57" i="7"/>
  <c r="D57" i="7"/>
  <c r="C57" i="7"/>
  <c r="F56" i="7"/>
  <c r="H56" i="7" s="1"/>
  <c r="E56" i="7"/>
  <c r="D56" i="7"/>
  <c r="C56" i="7"/>
  <c r="F55" i="7"/>
  <c r="H55" i="7" s="1"/>
  <c r="E55" i="7"/>
  <c r="D55" i="7"/>
  <c r="C55" i="7"/>
  <c r="F54" i="7"/>
  <c r="H54" i="7" s="1"/>
  <c r="E54" i="7"/>
  <c r="D54" i="7"/>
  <c r="C54" i="7"/>
  <c r="F52" i="7"/>
  <c r="H52" i="7" s="1"/>
  <c r="E52" i="7"/>
  <c r="F50" i="7"/>
  <c r="H50" i="7" s="1"/>
  <c r="E50" i="7"/>
  <c r="D50" i="7"/>
  <c r="C50" i="7"/>
  <c r="F49" i="7"/>
  <c r="H49" i="7" s="1"/>
  <c r="E49" i="7"/>
  <c r="D49" i="7"/>
  <c r="C49" i="7"/>
  <c r="F48" i="7"/>
  <c r="H48" i="7" s="1"/>
  <c r="E48" i="7"/>
  <c r="D48" i="7"/>
  <c r="C48" i="7"/>
  <c r="F47" i="7"/>
  <c r="H47" i="7" s="1"/>
  <c r="E47" i="7"/>
  <c r="D47" i="7"/>
  <c r="C47" i="7"/>
  <c r="F46" i="7"/>
  <c r="H46" i="7" s="1"/>
  <c r="E46" i="7"/>
  <c r="D46" i="7"/>
  <c r="C46" i="7"/>
  <c r="F45" i="7"/>
  <c r="H45" i="7" s="1"/>
  <c r="E45" i="7"/>
  <c r="D45" i="7"/>
  <c r="C45" i="7"/>
  <c r="F44" i="7"/>
  <c r="H44" i="7" s="1"/>
  <c r="E44" i="7"/>
  <c r="D44" i="7"/>
  <c r="C44" i="7"/>
  <c r="F43" i="7"/>
  <c r="H43" i="7" s="1"/>
  <c r="E43" i="7"/>
  <c r="D43" i="7"/>
  <c r="C43" i="7"/>
  <c r="F42" i="7"/>
  <c r="H42" i="7" s="1"/>
  <c r="E42" i="7"/>
  <c r="D42" i="7"/>
  <c r="C42" i="7"/>
  <c r="F41" i="7"/>
  <c r="H41" i="7" s="1"/>
  <c r="E41" i="7"/>
  <c r="D41" i="7"/>
  <c r="C41" i="7"/>
  <c r="F40" i="7"/>
  <c r="H40" i="7" s="1"/>
  <c r="E40" i="7"/>
  <c r="D40" i="7"/>
  <c r="C40" i="7"/>
  <c r="F39" i="7"/>
  <c r="H39" i="7" s="1"/>
  <c r="E39" i="7"/>
  <c r="D39" i="7"/>
  <c r="C39" i="7"/>
  <c r="F38" i="7"/>
  <c r="H38" i="7" s="1"/>
  <c r="E38" i="7"/>
  <c r="D38" i="7"/>
  <c r="C38" i="7"/>
  <c r="F37" i="7"/>
  <c r="H37" i="7" s="1"/>
  <c r="E37" i="7"/>
  <c r="D37" i="7"/>
  <c r="C37" i="7"/>
  <c r="F36" i="7"/>
  <c r="H36" i="7" s="1"/>
  <c r="E36" i="7"/>
  <c r="D36" i="7"/>
  <c r="C36" i="7"/>
  <c r="F35" i="7"/>
  <c r="H35" i="7" s="1"/>
  <c r="E35" i="7"/>
  <c r="D35" i="7"/>
  <c r="C35" i="7"/>
  <c r="F34" i="7"/>
  <c r="H34" i="7" s="1"/>
  <c r="E34" i="7"/>
  <c r="D34" i="7"/>
  <c r="C34" i="7"/>
  <c r="F33" i="7"/>
  <c r="H33" i="7" s="1"/>
  <c r="E33" i="7"/>
  <c r="D33" i="7"/>
  <c r="C33" i="7"/>
  <c r="F32" i="7"/>
  <c r="H32" i="7" s="1"/>
  <c r="E32" i="7"/>
  <c r="D32" i="7"/>
  <c r="C32" i="7"/>
  <c r="F31" i="7"/>
  <c r="H31" i="7" s="1"/>
  <c r="E31" i="7"/>
  <c r="D31" i="7"/>
  <c r="C31" i="7"/>
  <c r="F30" i="7"/>
  <c r="H30" i="7" s="1"/>
  <c r="E30" i="7"/>
  <c r="D30" i="7"/>
  <c r="C30" i="7"/>
  <c r="F29" i="7"/>
  <c r="H29" i="7" s="1"/>
  <c r="E29" i="7"/>
  <c r="D29" i="7"/>
  <c r="C29" i="7"/>
  <c r="F28" i="7"/>
  <c r="H28" i="7" s="1"/>
  <c r="E28" i="7"/>
  <c r="D28" i="7"/>
  <c r="C28" i="7"/>
  <c r="F27" i="7"/>
  <c r="H27" i="7" s="1"/>
  <c r="E27" i="7"/>
  <c r="D27" i="7"/>
  <c r="C27" i="7"/>
  <c r="F26" i="7"/>
  <c r="H26" i="7" s="1"/>
  <c r="E26" i="7"/>
  <c r="D26" i="7"/>
  <c r="C26" i="7"/>
  <c r="F25" i="7"/>
  <c r="H25" i="7" s="1"/>
  <c r="E25" i="7"/>
  <c r="D25" i="7"/>
  <c r="C25" i="7"/>
  <c r="F24" i="7"/>
  <c r="H24" i="7" s="1"/>
  <c r="E24" i="7"/>
  <c r="D24" i="7"/>
  <c r="C24" i="7"/>
  <c r="F23" i="7"/>
  <c r="H23" i="7" s="1"/>
  <c r="E23" i="7"/>
  <c r="D23" i="7"/>
  <c r="C23" i="7"/>
  <c r="F22" i="7"/>
  <c r="H22" i="7" s="1"/>
  <c r="E22" i="7"/>
  <c r="D22" i="7"/>
  <c r="C22" i="7"/>
  <c r="F21" i="7"/>
  <c r="H21" i="7" s="1"/>
  <c r="E21" i="7"/>
  <c r="D21" i="7"/>
  <c r="C21" i="7"/>
  <c r="F20" i="7"/>
  <c r="H20" i="7" s="1"/>
  <c r="E20" i="7"/>
  <c r="D20" i="7"/>
  <c r="C20" i="7"/>
  <c r="F19" i="7"/>
  <c r="H19" i="7" s="1"/>
  <c r="E19" i="7"/>
  <c r="D19" i="7"/>
  <c r="C19" i="7"/>
  <c r="F18" i="7"/>
  <c r="H18" i="7" s="1"/>
  <c r="E18" i="7"/>
  <c r="D18" i="7"/>
  <c r="C18" i="7"/>
  <c r="F17" i="7"/>
  <c r="H17" i="7" s="1"/>
  <c r="E17" i="7"/>
  <c r="D17" i="7"/>
  <c r="C17" i="7"/>
  <c r="F87" i="6"/>
  <c r="H87" i="6" s="1"/>
  <c r="E87" i="6"/>
  <c r="F85" i="6"/>
  <c r="H85" i="6" s="1"/>
  <c r="E85" i="6"/>
  <c r="D85" i="6"/>
  <c r="F84" i="6"/>
  <c r="H84" i="6" s="1"/>
  <c r="E84" i="6"/>
  <c r="D84" i="6"/>
  <c r="C84" i="6"/>
  <c r="F83" i="6"/>
  <c r="H83" i="6" s="1"/>
  <c r="E83" i="6"/>
  <c r="D83" i="6"/>
  <c r="C83" i="6"/>
  <c r="F82" i="6"/>
  <c r="H82" i="6" s="1"/>
  <c r="E82" i="6"/>
  <c r="D82" i="6"/>
  <c r="C82" i="6"/>
  <c r="F81" i="6"/>
  <c r="H81" i="6" s="1"/>
  <c r="E81" i="6"/>
  <c r="D81" i="6"/>
  <c r="C81" i="6"/>
  <c r="F80" i="6"/>
  <c r="H80" i="6" s="1"/>
  <c r="E80" i="6"/>
  <c r="D80" i="6"/>
  <c r="C80" i="6"/>
  <c r="F79" i="6"/>
  <c r="H79" i="6" s="1"/>
  <c r="E79" i="6"/>
  <c r="D79" i="6"/>
  <c r="C79" i="6"/>
  <c r="F78" i="6"/>
  <c r="H78" i="6" s="1"/>
  <c r="E78" i="6"/>
  <c r="D78" i="6"/>
  <c r="C78" i="6"/>
  <c r="F77" i="6"/>
  <c r="H77" i="6" s="1"/>
  <c r="E77" i="6"/>
  <c r="D77" i="6"/>
  <c r="C77" i="6"/>
  <c r="F76" i="6"/>
  <c r="H76" i="6" s="1"/>
  <c r="E76" i="6"/>
  <c r="D76" i="6"/>
  <c r="C76" i="6"/>
  <c r="F75" i="6"/>
  <c r="H75" i="6" s="1"/>
  <c r="E75" i="6"/>
  <c r="D75" i="6"/>
  <c r="C75" i="6"/>
  <c r="F74" i="6"/>
  <c r="H74" i="6" s="1"/>
  <c r="E74" i="6"/>
  <c r="D74" i="6"/>
  <c r="C74" i="6"/>
  <c r="F73" i="6"/>
  <c r="H73" i="6" s="1"/>
  <c r="E73" i="6"/>
  <c r="D73" i="6"/>
  <c r="C73" i="6"/>
  <c r="F72" i="6"/>
  <c r="H72" i="6" s="1"/>
  <c r="E72" i="6"/>
  <c r="D72" i="6"/>
  <c r="C72" i="6"/>
  <c r="F71" i="6"/>
  <c r="H71" i="6" s="1"/>
  <c r="E71" i="6"/>
  <c r="D71" i="6"/>
  <c r="C71" i="6"/>
  <c r="F70" i="6"/>
  <c r="H70" i="6" s="1"/>
  <c r="E70" i="6"/>
  <c r="D70" i="6"/>
  <c r="C70" i="6"/>
  <c r="F69" i="6"/>
  <c r="H69" i="6" s="1"/>
  <c r="E69" i="6"/>
  <c r="D69" i="6"/>
  <c r="C69" i="6"/>
  <c r="F68" i="6"/>
  <c r="H68" i="6" s="1"/>
  <c r="E68" i="6"/>
  <c r="D68" i="6"/>
  <c r="C68" i="6"/>
  <c r="F67" i="6"/>
  <c r="H67" i="6" s="1"/>
  <c r="E67" i="6"/>
  <c r="D67" i="6"/>
  <c r="C67" i="6"/>
  <c r="F66" i="6"/>
  <c r="H66" i="6" s="1"/>
  <c r="E66" i="6"/>
  <c r="D66" i="6"/>
  <c r="C66" i="6"/>
  <c r="F65" i="6"/>
  <c r="H65" i="6" s="1"/>
  <c r="E65" i="6"/>
  <c r="D65" i="6"/>
  <c r="C65" i="6"/>
  <c r="F64" i="6"/>
  <c r="H64" i="6" s="1"/>
  <c r="E64" i="6"/>
  <c r="D64" i="6"/>
  <c r="C64" i="6"/>
  <c r="F63" i="6"/>
  <c r="H63" i="6" s="1"/>
  <c r="E63" i="6"/>
  <c r="D63" i="6"/>
  <c r="C63" i="6"/>
  <c r="F62" i="6"/>
  <c r="H62" i="6" s="1"/>
  <c r="E62" i="6"/>
  <c r="D62" i="6"/>
  <c r="C62" i="6"/>
  <c r="F61" i="6"/>
  <c r="H61" i="6" s="1"/>
  <c r="E61" i="6"/>
  <c r="D61" i="6"/>
  <c r="C61" i="6"/>
  <c r="F60" i="6"/>
  <c r="H60" i="6" s="1"/>
  <c r="E60" i="6"/>
  <c r="D60" i="6"/>
  <c r="C60" i="6"/>
  <c r="F59" i="6"/>
  <c r="H59" i="6" s="1"/>
  <c r="E59" i="6"/>
  <c r="D59" i="6"/>
  <c r="C59" i="6"/>
  <c r="F58" i="6"/>
  <c r="H58" i="6" s="1"/>
  <c r="E58" i="6"/>
  <c r="D58" i="6"/>
  <c r="C58" i="6"/>
  <c r="F57" i="6"/>
  <c r="H57" i="6" s="1"/>
  <c r="E57" i="6"/>
  <c r="D57" i="6"/>
  <c r="C57" i="6"/>
  <c r="F56" i="6"/>
  <c r="H56" i="6" s="1"/>
  <c r="E56" i="6"/>
  <c r="D56" i="6"/>
  <c r="C56" i="6"/>
  <c r="F55" i="6"/>
  <c r="H55" i="6" s="1"/>
  <c r="E55" i="6"/>
  <c r="D55" i="6"/>
  <c r="C55" i="6"/>
  <c r="F54" i="6"/>
  <c r="H54" i="6" s="1"/>
  <c r="E54" i="6"/>
  <c r="D54" i="6"/>
  <c r="C54" i="6"/>
  <c r="F52" i="6"/>
  <c r="H52" i="6" s="1"/>
  <c r="E52" i="6"/>
  <c r="F50" i="6"/>
  <c r="H50" i="6" s="1"/>
  <c r="E50" i="6"/>
  <c r="D50" i="6"/>
  <c r="C50" i="6"/>
  <c r="F49" i="6"/>
  <c r="H49" i="6" s="1"/>
  <c r="E49" i="6"/>
  <c r="D49" i="6"/>
  <c r="C49" i="6"/>
  <c r="F48" i="6"/>
  <c r="H48" i="6" s="1"/>
  <c r="E48" i="6"/>
  <c r="D48" i="6"/>
  <c r="C48" i="6"/>
  <c r="F47" i="6"/>
  <c r="H47" i="6" s="1"/>
  <c r="E47" i="6"/>
  <c r="D47" i="6"/>
  <c r="C47" i="6"/>
  <c r="F46" i="6"/>
  <c r="H46" i="6" s="1"/>
  <c r="E46" i="6"/>
  <c r="D46" i="6"/>
  <c r="C46" i="6"/>
  <c r="F45" i="6"/>
  <c r="H45" i="6" s="1"/>
  <c r="E45" i="6"/>
  <c r="D45" i="6"/>
  <c r="C45" i="6"/>
  <c r="F44" i="6"/>
  <c r="H44" i="6" s="1"/>
  <c r="E44" i="6"/>
  <c r="D44" i="6"/>
  <c r="C44" i="6"/>
  <c r="F43" i="6"/>
  <c r="H43" i="6" s="1"/>
  <c r="E43" i="6"/>
  <c r="D43" i="6"/>
  <c r="C43" i="6"/>
  <c r="F42" i="6"/>
  <c r="H42" i="6" s="1"/>
  <c r="E42" i="6"/>
  <c r="D42" i="6"/>
  <c r="C42" i="6"/>
  <c r="F41" i="6"/>
  <c r="H41" i="6" s="1"/>
  <c r="E41" i="6"/>
  <c r="D41" i="6"/>
  <c r="C41" i="6"/>
  <c r="F40" i="6"/>
  <c r="H40" i="6" s="1"/>
  <c r="E40" i="6"/>
  <c r="D40" i="6"/>
  <c r="C40" i="6"/>
  <c r="F39" i="6"/>
  <c r="H39" i="6" s="1"/>
  <c r="E39" i="6"/>
  <c r="D39" i="6"/>
  <c r="C39" i="6"/>
  <c r="F38" i="6"/>
  <c r="H38" i="6" s="1"/>
  <c r="E38" i="6"/>
  <c r="D38" i="6"/>
  <c r="C38" i="6"/>
  <c r="F37" i="6"/>
  <c r="H37" i="6" s="1"/>
  <c r="E37" i="6"/>
  <c r="D37" i="6"/>
  <c r="C37" i="6"/>
  <c r="F36" i="6"/>
  <c r="H36" i="6" s="1"/>
  <c r="E36" i="6"/>
  <c r="D36" i="6"/>
  <c r="C36" i="6"/>
  <c r="F35" i="6"/>
  <c r="H35" i="6" s="1"/>
  <c r="E35" i="6"/>
  <c r="D35" i="6"/>
  <c r="C35" i="6"/>
  <c r="F34" i="6"/>
  <c r="H34" i="6" s="1"/>
  <c r="E34" i="6"/>
  <c r="D34" i="6"/>
  <c r="C34" i="6"/>
  <c r="F33" i="6"/>
  <c r="H33" i="6" s="1"/>
  <c r="E33" i="6"/>
  <c r="D33" i="6"/>
  <c r="C33" i="6"/>
  <c r="F32" i="6"/>
  <c r="H32" i="6" s="1"/>
  <c r="E32" i="6"/>
  <c r="D32" i="6"/>
  <c r="C32" i="6"/>
  <c r="F31" i="6"/>
  <c r="H31" i="6" s="1"/>
  <c r="E31" i="6"/>
  <c r="D31" i="6"/>
  <c r="C31" i="6"/>
  <c r="F30" i="6"/>
  <c r="H30" i="6" s="1"/>
  <c r="E30" i="6"/>
  <c r="D30" i="6"/>
  <c r="C30" i="6"/>
  <c r="F29" i="6"/>
  <c r="H29" i="6" s="1"/>
  <c r="E29" i="6"/>
  <c r="D29" i="6"/>
  <c r="C29" i="6"/>
  <c r="F28" i="6"/>
  <c r="H28" i="6" s="1"/>
  <c r="E28" i="6"/>
  <c r="D28" i="6"/>
  <c r="C28" i="6"/>
  <c r="F27" i="6"/>
  <c r="H27" i="6" s="1"/>
  <c r="E27" i="6"/>
  <c r="D27" i="6"/>
  <c r="C27" i="6"/>
  <c r="F26" i="6"/>
  <c r="H26" i="6" s="1"/>
  <c r="E26" i="6"/>
  <c r="D26" i="6"/>
  <c r="C26" i="6"/>
  <c r="F25" i="6"/>
  <c r="H25" i="6" s="1"/>
  <c r="E25" i="6"/>
  <c r="D25" i="6"/>
  <c r="C25" i="6"/>
  <c r="F24" i="6"/>
  <c r="H24" i="6" s="1"/>
  <c r="E24" i="6"/>
  <c r="D24" i="6"/>
  <c r="C24" i="6"/>
  <c r="F23" i="6"/>
  <c r="H23" i="6" s="1"/>
  <c r="E23" i="6"/>
  <c r="D23" i="6"/>
  <c r="C23" i="6"/>
  <c r="F22" i="6"/>
  <c r="H22" i="6" s="1"/>
  <c r="E22" i="6"/>
  <c r="D22" i="6"/>
  <c r="C22" i="6"/>
  <c r="F21" i="6"/>
  <c r="H21" i="6" s="1"/>
  <c r="E21" i="6"/>
  <c r="D21" i="6"/>
  <c r="C21" i="6"/>
  <c r="F20" i="6"/>
  <c r="H20" i="6" s="1"/>
  <c r="E20" i="6"/>
  <c r="D20" i="6"/>
  <c r="C20" i="6"/>
  <c r="F19" i="6"/>
  <c r="H19" i="6" s="1"/>
  <c r="E19" i="6"/>
  <c r="D19" i="6"/>
  <c r="C19" i="6"/>
  <c r="F18" i="6"/>
  <c r="H18" i="6" s="1"/>
  <c r="E18" i="6"/>
  <c r="D18" i="6"/>
  <c r="C18" i="6"/>
  <c r="F17" i="6"/>
  <c r="H17" i="6" s="1"/>
  <c r="E17" i="6"/>
  <c r="D17" i="6"/>
  <c r="C17" i="6"/>
  <c r="F87" i="5"/>
  <c r="H87" i="5" s="1"/>
  <c r="E87" i="5"/>
  <c r="F85" i="5"/>
  <c r="H85" i="5" s="1"/>
  <c r="E85" i="5"/>
  <c r="D85" i="5"/>
  <c r="F84" i="5"/>
  <c r="H84" i="5" s="1"/>
  <c r="E84" i="5"/>
  <c r="D84" i="5"/>
  <c r="C84" i="5"/>
  <c r="F83" i="5"/>
  <c r="H83" i="5" s="1"/>
  <c r="E83" i="5"/>
  <c r="D83" i="5"/>
  <c r="C83" i="5"/>
  <c r="F82" i="5"/>
  <c r="H82" i="5" s="1"/>
  <c r="E82" i="5"/>
  <c r="D82" i="5"/>
  <c r="C82" i="5"/>
  <c r="F81" i="5"/>
  <c r="H81" i="5" s="1"/>
  <c r="E81" i="5"/>
  <c r="D81" i="5"/>
  <c r="C81" i="5"/>
  <c r="F80" i="5"/>
  <c r="H80" i="5" s="1"/>
  <c r="E80" i="5"/>
  <c r="D80" i="5"/>
  <c r="C80" i="5"/>
  <c r="F79" i="5"/>
  <c r="H79" i="5" s="1"/>
  <c r="E79" i="5"/>
  <c r="D79" i="5"/>
  <c r="C79" i="5"/>
  <c r="F78" i="5"/>
  <c r="H78" i="5" s="1"/>
  <c r="E78" i="5"/>
  <c r="D78" i="5"/>
  <c r="C78" i="5"/>
  <c r="F77" i="5"/>
  <c r="H77" i="5" s="1"/>
  <c r="E77" i="5"/>
  <c r="D77" i="5"/>
  <c r="C77" i="5"/>
  <c r="F76" i="5"/>
  <c r="H76" i="5" s="1"/>
  <c r="E76" i="5"/>
  <c r="D76" i="5"/>
  <c r="C76" i="5"/>
  <c r="F75" i="5"/>
  <c r="H75" i="5" s="1"/>
  <c r="E75" i="5"/>
  <c r="D75" i="5"/>
  <c r="C75" i="5"/>
  <c r="F74" i="5"/>
  <c r="H74" i="5" s="1"/>
  <c r="E74" i="5"/>
  <c r="D74" i="5"/>
  <c r="C74" i="5"/>
  <c r="F73" i="5"/>
  <c r="H73" i="5" s="1"/>
  <c r="E73" i="5"/>
  <c r="D73" i="5"/>
  <c r="C73" i="5"/>
  <c r="F72" i="5"/>
  <c r="H72" i="5" s="1"/>
  <c r="E72" i="5"/>
  <c r="D72" i="5"/>
  <c r="C72" i="5"/>
  <c r="F71" i="5"/>
  <c r="H71" i="5" s="1"/>
  <c r="E71" i="5"/>
  <c r="D71" i="5"/>
  <c r="C71" i="5"/>
  <c r="F70" i="5"/>
  <c r="H70" i="5" s="1"/>
  <c r="E70" i="5"/>
  <c r="D70" i="5"/>
  <c r="C70" i="5"/>
  <c r="F69" i="5"/>
  <c r="H69" i="5" s="1"/>
  <c r="E69" i="5"/>
  <c r="D69" i="5"/>
  <c r="C69" i="5"/>
  <c r="F68" i="5"/>
  <c r="H68" i="5" s="1"/>
  <c r="E68" i="5"/>
  <c r="D68" i="5"/>
  <c r="C68" i="5"/>
  <c r="F67" i="5"/>
  <c r="H67" i="5" s="1"/>
  <c r="E67" i="5"/>
  <c r="D67" i="5"/>
  <c r="C67" i="5"/>
  <c r="F66" i="5"/>
  <c r="H66" i="5" s="1"/>
  <c r="E66" i="5"/>
  <c r="D66" i="5"/>
  <c r="C66" i="5"/>
  <c r="F65" i="5"/>
  <c r="H65" i="5" s="1"/>
  <c r="E65" i="5"/>
  <c r="D65" i="5"/>
  <c r="C65" i="5"/>
  <c r="F64" i="5"/>
  <c r="H64" i="5" s="1"/>
  <c r="E64" i="5"/>
  <c r="D64" i="5"/>
  <c r="C64" i="5"/>
  <c r="F63" i="5"/>
  <c r="H63" i="5" s="1"/>
  <c r="E63" i="5"/>
  <c r="D63" i="5"/>
  <c r="C63" i="5"/>
  <c r="F62" i="5"/>
  <c r="H62" i="5" s="1"/>
  <c r="E62" i="5"/>
  <c r="D62" i="5"/>
  <c r="C62" i="5"/>
  <c r="F61" i="5"/>
  <c r="H61" i="5" s="1"/>
  <c r="E61" i="5"/>
  <c r="D61" i="5"/>
  <c r="C61" i="5"/>
  <c r="F60" i="5"/>
  <c r="H60" i="5" s="1"/>
  <c r="E60" i="5"/>
  <c r="D60" i="5"/>
  <c r="C60" i="5"/>
  <c r="F59" i="5"/>
  <c r="H59" i="5" s="1"/>
  <c r="E59" i="5"/>
  <c r="D59" i="5"/>
  <c r="C59" i="5"/>
  <c r="F58" i="5"/>
  <c r="H58" i="5" s="1"/>
  <c r="E58" i="5"/>
  <c r="D58" i="5"/>
  <c r="C58" i="5"/>
  <c r="F57" i="5"/>
  <c r="H57" i="5" s="1"/>
  <c r="E57" i="5"/>
  <c r="D57" i="5"/>
  <c r="C57" i="5"/>
  <c r="F56" i="5"/>
  <c r="H56" i="5" s="1"/>
  <c r="E56" i="5"/>
  <c r="D56" i="5"/>
  <c r="C56" i="5"/>
  <c r="F55" i="5"/>
  <c r="H55" i="5" s="1"/>
  <c r="E55" i="5"/>
  <c r="D55" i="5"/>
  <c r="C55" i="5"/>
  <c r="F54" i="5"/>
  <c r="H54" i="5" s="1"/>
  <c r="E54" i="5"/>
  <c r="D54" i="5"/>
  <c r="C54" i="5"/>
  <c r="F52" i="5"/>
  <c r="H52" i="5" s="1"/>
  <c r="E52" i="5"/>
  <c r="F50" i="5"/>
  <c r="H50" i="5" s="1"/>
  <c r="E50" i="5"/>
  <c r="D50" i="5"/>
  <c r="C50" i="5"/>
  <c r="F49" i="5"/>
  <c r="H49" i="5" s="1"/>
  <c r="E49" i="5"/>
  <c r="D49" i="5"/>
  <c r="C49" i="5"/>
  <c r="F48" i="5"/>
  <c r="H48" i="5" s="1"/>
  <c r="E48" i="5"/>
  <c r="D48" i="5"/>
  <c r="C48" i="5"/>
  <c r="F47" i="5"/>
  <c r="H47" i="5" s="1"/>
  <c r="E47" i="5"/>
  <c r="D47" i="5"/>
  <c r="C47" i="5"/>
  <c r="F46" i="5"/>
  <c r="H46" i="5" s="1"/>
  <c r="E46" i="5"/>
  <c r="D46" i="5"/>
  <c r="C46" i="5"/>
  <c r="F45" i="5"/>
  <c r="H45" i="5" s="1"/>
  <c r="E45" i="5"/>
  <c r="D45" i="5"/>
  <c r="C45" i="5"/>
  <c r="F44" i="5"/>
  <c r="H44" i="5" s="1"/>
  <c r="E44" i="5"/>
  <c r="D44" i="5"/>
  <c r="C44" i="5"/>
  <c r="F43" i="5"/>
  <c r="H43" i="5" s="1"/>
  <c r="E43" i="5"/>
  <c r="D43" i="5"/>
  <c r="C43" i="5"/>
  <c r="F42" i="5"/>
  <c r="H42" i="5" s="1"/>
  <c r="E42" i="5"/>
  <c r="D42" i="5"/>
  <c r="C42" i="5"/>
  <c r="F41" i="5"/>
  <c r="H41" i="5" s="1"/>
  <c r="E41" i="5"/>
  <c r="D41" i="5"/>
  <c r="C41" i="5"/>
  <c r="F40" i="5"/>
  <c r="H40" i="5" s="1"/>
  <c r="E40" i="5"/>
  <c r="D40" i="5"/>
  <c r="C40" i="5"/>
  <c r="F39" i="5"/>
  <c r="H39" i="5" s="1"/>
  <c r="E39" i="5"/>
  <c r="D39" i="5"/>
  <c r="C39" i="5"/>
  <c r="F38" i="5"/>
  <c r="H38" i="5" s="1"/>
  <c r="E38" i="5"/>
  <c r="D38" i="5"/>
  <c r="C38" i="5"/>
  <c r="F37" i="5"/>
  <c r="H37" i="5" s="1"/>
  <c r="E37" i="5"/>
  <c r="D37" i="5"/>
  <c r="C37" i="5"/>
  <c r="F36" i="5"/>
  <c r="H36" i="5" s="1"/>
  <c r="E36" i="5"/>
  <c r="D36" i="5"/>
  <c r="C36" i="5"/>
  <c r="F35" i="5"/>
  <c r="H35" i="5" s="1"/>
  <c r="E35" i="5"/>
  <c r="D35" i="5"/>
  <c r="C35" i="5"/>
  <c r="F34" i="5"/>
  <c r="H34" i="5" s="1"/>
  <c r="E34" i="5"/>
  <c r="D34" i="5"/>
  <c r="C34" i="5"/>
  <c r="F33" i="5"/>
  <c r="H33" i="5" s="1"/>
  <c r="E33" i="5"/>
  <c r="D33" i="5"/>
  <c r="C33" i="5"/>
  <c r="F32" i="5"/>
  <c r="H32" i="5" s="1"/>
  <c r="E32" i="5"/>
  <c r="D32" i="5"/>
  <c r="C32" i="5"/>
  <c r="F31" i="5"/>
  <c r="H31" i="5" s="1"/>
  <c r="E31" i="5"/>
  <c r="D31" i="5"/>
  <c r="C31" i="5"/>
  <c r="F30" i="5"/>
  <c r="H30" i="5" s="1"/>
  <c r="E30" i="5"/>
  <c r="D30" i="5"/>
  <c r="C30" i="5"/>
  <c r="F29" i="5"/>
  <c r="H29" i="5" s="1"/>
  <c r="E29" i="5"/>
  <c r="D29" i="5"/>
  <c r="C29" i="5"/>
  <c r="F28" i="5"/>
  <c r="H28" i="5" s="1"/>
  <c r="E28" i="5"/>
  <c r="D28" i="5"/>
  <c r="C28" i="5"/>
  <c r="F27" i="5"/>
  <c r="H27" i="5" s="1"/>
  <c r="E27" i="5"/>
  <c r="D27" i="5"/>
  <c r="C27" i="5"/>
  <c r="F26" i="5"/>
  <c r="H26" i="5" s="1"/>
  <c r="E26" i="5"/>
  <c r="D26" i="5"/>
  <c r="C26" i="5"/>
  <c r="F25" i="5"/>
  <c r="H25" i="5" s="1"/>
  <c r="E25" i="5"/>
  <c r="D25" i="5"/>
  <c r="C25" i="5"/>
  <c r="F24" i="5"/>
  <c r="H24" i="5" s="1"/>
  <c r="E24" i="5"/>
  <c r="D24" i="5"/>
  <c r="C24" i="5"/>
  <c r="F23" i="5"/>
  <c r="H23" i="5" s="1"/>
  <c r="E23" i="5"/>
  <c r="D23" i="5"/>
  <c r="C23" i="5"/>
  <c r="F22" i="5"/>
  <c r="H22" i="5" s="1"/>
  <c r="E22" i="5"/>
  <c r="D22" i="5"/>
  <c r="C22" i="5"/>
  <c r="F21" i="5"/>
  <c r="H21" i="5" s="1"/>
  <c r="E21" i="5"/>
  <c r="D21" i="5"/>
  <c r="C21" i="5"/>
  <c r="F20" i="5"/>
  <c r="H20" i="5" s="1"/>
  <c r="E20" i="5"/>
  <c r="D20" i="5"/>
  <c r="C20" i="5"/>
  <c r="F19" i="5"/>
  <c r="H19" i="5" s="1"/>
  <c r="E19" i="5"/>
  <c r="D19" i="5"/>
  <c r="C19" i="5"/>
  <c r="F18" i="5"/>
  <c r="H18" i="5" s="1"/>
  <c r="E18" i="5"/>
  <c r="D18" i="5"/>
  <c r="C18" i="5"/>
  <c r="F17" i="5"/>
  <c r="H17" i="5" s="1"/>
  <c r="E17" i="5"/>
  <c r="D17" i="5"/>
  <c r="C17" i="5"/>
  <c r="G89" i="3"/>
  <c r="F89" i="3"/>
  <c r="G87" i="3"/>
  <c r="F87" i="3"/>
  <c r="E87" i="3"/>
  <c r="G85" i="3"/>
  <c r="F85" i="3"/>
  <c r="E85" i="3"/>
  <c r="H85" i="3" s="1"/>
  <c r="D85" i="3"/>
  <c r="C85" i="3"/>
  <c r="G84" i="3"/>
  <c r="F84" i="3"/>
  <c r="E84" i="3"/>
  <c r="D84" i="3"/>
  <c r="C84" i="3"/>
  <c r="G83" i="3"/>
  <c r="F83" i="3"/>
  <c r="E83" i="3"/>
  <c r="D83" i="3"/>
  <c r="C83" i="3"/>
  <c r="G82" i="3"/>
  <c r="F82" i="3"/>
  <c r="E82" i="3"/>
  <c r="H82" i="3" s="1"/>
  <c r="D82" i="3"/>
  <c r="C82" i="3"/>
  <c r="G81" i="3"/>
  <c r="F81" i="3"/>
  <c r="E81" i="3"/>
  <c r="D81" i="3"/>
  <c r="C81" i="3"/>
  <c r="G80" i="3"/>
  <c r="F80" i="3"/>
  <c r="E80" i="3"/>
  <c r="D80" i="3"/>
  <c r="C80" i="3"/>
  <c r="G79" i="3"/>
  <c r="F79" i="3"/>
  <c r="E79" i="3"/>
  <c r="D79" i="3"/>
  <c r="C79" i="3"/>
  <c r="G78" i="3"/>
  <c r="F78" i="3"/>
  <c r="E78" i="3"/>
  <c r="H78" i="3" s="1"/>
  <c r="D78" i="3"/>
  <c r="C78" i="3"/>
  <c r="G77" i="3"/>
  <c r="F77" i="3"/>
  <c r="E77" i="3"/>
  <c r="D77" i="3"/>
  <c r="C77" i="3"/>
  <c r="G76" i="3"/>
  <c r="F76" i="3"/>
  <c r="E76" i="3"/>
  <c r="D76" i="3"/>
  <c r="C76" i="3"/>
  <c r="G75" i="3"/>
  <c r="F75" i="3"/>
  <c r="E75" i="3"/>
  <c r="D75" i="3"/>
  <c r="C75" i="3"/>
  <c r="G74" i="3"/>
  <c r="F74" i="3"/>
  <c r="E74" i="3"/>
  <c r="H74" i="3" s="1"/>
  <c r="D74" i="3"/>
  <c r="C74" i="3"/>
  <c r="G73" i="3"/>
  <c r="F73" i="3"/>
  <c r="E73" i="3"/>
  <c r="D73" i="3"/>
  <c r="C73" i="3"/>
  <c r="G72" i="3"/>
  <c r="F72" i="3"/>
  <c r="E72" i="3"/>
  <c r="D72" i="3"/>
  <c r="H72" i="3" s="1"/>
  <c r="C72" i="3"/>
  <c r="G71" i="3"/>
  <c r="F71" i="3"/>
  <c r="E71" i="3"/>
  <c r="D71" i="3"/>
  <c r="C71" i="3"/>
  <c r="G70" i="3"/>
  <c r="F70" i="3"/>
  <c r="E70" i="3"/>
  <c r="D70" i="3"/>
  <c r="C70" i="3"/>
  <c r="G69" i="3"/>
  <c r="F69" i="3"/>
  <c r="E69" i="3"/>
  <c r="D69" i="3"/>
  <c r="C69" i="3"/>
  <c r="G68" i="3"/>
  <c r="F68" i="3"/>
  <c r="E68" i="3"/>
  <c r="D68" i="3"/>
  <c r="H68" i="3" s="1"/>
  <c r="C68" i="3"/>
  <c r="G67" i="3"/>
  <c r="F67" i="3"/>
  <c r="E67" i="3"/>
  <c r="H67" i="3" s="1"/>
  <c r="D67" i="3"/>
  <c r="C67" i="3"/>
  <c r="G66" i="3"/>
  <c r="F66" i="3"/>
  <c r="E66" i="3"/>
  <c r="H66" i="3" s="1"/>
  <c r="D66" i="3"/>
  <c r="C66" i="3"/>
  <c r="G65" i="3"/>
  <c r="F65" i="3"/>
  <c r="E65" i="3"/>
  <c r="D65" i="3"/>
  <c r="C65" i="3"/>
  <c r="G64" i="3"/>
  <c r="F64" i="3"/>
  <c r="E64" i="3"/>
  <c r="D64" i="3"/>
  <c r="C64" i="3"/>
  <c r="G63" i="3"/>
  <c r="F63" i="3"/>
  <c r="E63" i="3"/>
  <c r="H63" i="3" s="1"/>
  <c r="D63" i="3"/>
  <c r="C63" i="3"/>
  <c r="G62" i="3"/>
  <c r="F62" i="3"/>
  <c r="E62" i="3"/>
  <c r="H62" i="3" s="1"/>
  <c r="D62" i="3"/>
  <c r="C62" i="3"/>
  <c r="G61" i="3"/>
  <c r="F61" i="3"/>
  <c r="E61" i="3"/>
  <c r="D61" i="3"/>
  <c r="C61" i="3"/>
  <c r="G60" i="3"/>
  <c r="F60" i="3"/>
  <c r="E60" i="3"/>
  <c r="D60" i="3"/>
  <c r="C60" i="3"/>
  <c r="G59" i="3"/>
  <c r="F59" i="3"/>
  <c r="E59" i="3"/>
  <c r="H59" i="3" s="1"/>
  <c r="D59" i="3"/>
  <c r="C59" i="3"/>
  <c r="G58" i="3"/>
  <c r="F58" i="3"/>
  <c r="E58" i="3"/>
  <c r="H58" i="3" s="1"/>
  <c r="D58" i="3"/>
  <c r="C58" i="3"/>
  <c r="G57" i="3"/>
  <c r="F57" i="3"/>
  <c r="E57" i="3"/>
  <c r="D57" i="3"/>
  <c r="C57" i="3"/>
  <c r="G56" i="3"/>
  <c r="F56" i="3"/>
  <c r="E56" i="3"/>
  <c r="D56" i="3"/>
  <c r="C56" i="3"/>
  <c r="G55" i="3"/>
  <c r="F55" i="3"/>
  <c r="E55" i="3"/>
  <c r="D55" i="3"/>
  <c r="C55" i="3"/>
  <c r="H54" i="3"/>
  <c r="G54" i="3"/>
  <c r="F54" i="3"/>
  <c r="E54" i="3"/>
  <c r="D54" i="3"/>
  <c r="C54" i="3"/>
  <c r="G52" i="3"/>
  <c r="F52" i="3"/>
  <c r="E52" i="3"/>
  <c r="G50" i="3"/>
  <c r="F50" i="3"/>
  <c r="E50" i="3"/>
  <c r="D50" i="3"/>
  <c r="H50" i="3" s="1"/>
  <c r="C50" i="3"/>
  <c r="G49" i="3"/>
  <c r="F49" i="3"/>
  <c r="E49" i="3"/>
  <c r="H49" i="3" s="1"/>
  <c r="D49" i="3"/>
  <c r="C49" i="3"/>
  <c r="G48" i="3"/>
  <c r="F48" i="3"/>
  <c r="E48" i="3"/>
  <c r="H48" i="3" s="1"/>
  <c r="D48" i="3"/>
  <c r="C48" i="3"/>
  <c r="G47" i="3"/>
  <c r="F47" i="3"/>
  <c r="E47" i="3"/>
  <c r="D47" i="3"/>
  <c r="C47" i="3"/>
  <c r="G46" i="3"/>
  <c r="F46" i="3"/>
  <c r="E46" i="3"/>
  <c r="D46" i="3"/>
  <c r="C46" i="3"/>
  <c r="G45" i="3"/>
  <c r="F45" i="3"/>
  <c r="E45" i="3"/>
  <c r="D45" i="3"/>
  <c r="C45" i="3"/>
  <c r="G44" i="3"/>
  <c r="F44" i="3"/>
  <c r="E44" i="3"/>
  <c r="D44" i="3"/>
  <c r="H44" i="3" s="1"/>
  <c r="C44" i="3"/>
  <c r="G43" i="3"/>
  <c r="F43" i="3"/>
  <c r="E43" i="3"/>
  <c r="H43" i="3" s="1"/>
  <c r="D43" i="3"/>
  <c r="C43" i="3"/>
  <c r="G42" i="3"/>
  <c r="F42" i="3"/>
  <c r="E42" i="3"/>
  <c r="D42" i="3"/>
  <c r="H42" i="3" s="1"/>
  <c r="C42" i="3"/>
  <c r="G41" i="3"/>
  <c r="F41" i="3"/>
  <c r="E41" i="3"/>
  <c r="H41" i="3" s="1"/>
  <c r="D41" i="3"/>
  <c r="C41" i="3"/>
  <c r="G40" i="3"/>
  <c r="F40" i="3"/>
  <c r="E40" i="3"/>
  <c r="H40" i="3" s="1"/>
  <c r="D40" i="3"/>
  <c r="C40" i="3"/>
  <c r="G39" i="3"/>
  <c r="F39" i="3"/>
  <c r="E39" i="3"/>
  <c r="D39" i="3"/>
  <c r="C39" i="3"/>
  <c r="G38" i="3"/>
  <c r="F38" i="3"/>
  <c r="E38" i="3"/>
  <c r="D38" i="3"/>
  <c r="C38" i="3"/>
  <c r="G37" i="3"/>
  <c r="F37" i="3"/>
  <c r="E37" i="3"/>
  <c r="D37" i="3"/>
  <c r="C37" i="3"/>
  <c r="G36" i="3"/>
  <c r="F36" i="3"/>
  <c r="E36" i="3"/>
  <c r="H36" i="3" s="1"/>
  <c r="D36" i="3"/>
  <c r="C36" i="3"/>
  <c r="G35" i="3"/>
  <c r="F35" i="3"/>
  <c r="E35" i="3"/>
  <c r="D35" i="3"/>
  <c r="C35" i="3"/>
  <c r="G34" i="3"/>
  <c r="F34" i="3"/>
  <c r="E34" i="3"/>
  <c r="D34" i="3"/>
  <c r="H34" i="3" s="1"/>
  <c r="C34" i="3"/>
  <c r="G33" i="3"/>
  <c r="F33" i="3"/>
  <c r="E33" i="3"/>
  <c r="D33" i="3"/>
  <c r="C33" i="3"/>
  <c r="G32" i="3"/>
  <c r="F32" i="3"/>
  <c r="E32" i="3"/>
  <c r="H32" i="3" s="1"/>
  <c r="D32" i="3"/>
  <c r="C32" i="3"/>
  <c r="G31" i="3"/>
  <c r="F31" i="3"/>
  <c r="E31" i="3"/>
  <c r="D31" i="3"/>
  <c r="C31" i="3"/>
  <c r="G30" i="3"/>
  <c r="F30" i="3"/>
  <c r="E30" i="3"/>
  <c r="D30" i="3"/>
  <c r="C30" i="3"/>
  <c r="G29" i="3"/>
  <c r="F29" i="3"/>
  <c r="E29" i="3"/>
  <c r="H29" i="3" s="1"/>
  <c r="D29" i="3"/>
  <c r="C29" i="3"/>
  <c r="H28" i="3"/>
  <c r="G28" i="3"/>
  <c r="F28" i="3"/>
  <c r="E28" i="3"/>
  <c r="D28" i="3"/>
  <c r="C28" i="3"/>
  <c r="G27" i="3"/>
  <c r="F27" i="3"/>
  <c r="E27" i="3"/>
  <c r="H27" i="3" s="1"/>
  <c r="D27" i="3"/>
  <c r="C27" i="3"/>
  <c r="G26" i="3"/>
  <c r="F26" i="3"/>
  <c r="E26" i="3"/>
  <c r="D26" i="3"/>
  <c r="C26" i="3"/>
  <c r="G25" i="3"/>
  <c r="F25" i="3"/>
  <c r="E25" i="3"/>
  <c r="H25" i="3" s="1"/>
  <c r="D25" i="3"/>
  <c r="C25" i="3"/>
  <c r="G24" i="3"/>
  <c r="F24" i="3"/>
  <c r="E24" i="3"/>
  <c r="D24" i="3"/>
  <c r="C24" i="3"/>
  <c r="G23" i="3"/>
  <c r="F23" i="3"/>
  <c r="E23" i="3"/>
  <c r="D23" i="3"/>
  <c r="C23" i="3"/>
  <c r="G22" i="3"/>
  <c r="F22" i="3"/>
  <c r="E22" i="3"/>
  <c r="D22" i="3"/>
  <c r="C22" i="3"/>
  <c r="G21" i="3"/>
  <c r="F21" i="3"/>
  <c r="E21" i="3"/>
  <c r="D21" i="3"/>
  <c r="C21" i="3"/>
  <c r="G20" i="3"/>
  <c r="F20" i="3"/>
  <c r="E20" i="3"/>
  <c r="H20" i="3" s="1"/>
  <c r="D20" i="3"/>
  <c r="C20" i="3"/>
  <c r="G19" i="3"/>
  <c r="F19" i="3"/>
  <c r="E19" i="3"/>
  <c r="D19" i="3"/>
  <c r="C19" i="3"/>
  <c r="G18" i="3"/>
  <c r="F18" i="3"/>
  <c r="E18" i="3"/>
  <c r="D18" i="3"/>
  <c r="H18" i="3" s="1"/>
  <c r="C18" i="3"/>
  <c r="G17" i="3"/>
  <c r="F17" i="3"/>
  <c r="E17" i="3"/>
  <c r="H17" i="3" s="1"/>
  <c r="D17" i="3"/>
  <c r="C17" i="3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F87" i="2"/>
  <c r="H87" i="2" s="1"/>
  <c r="E87" i="2"/>
  <c r="F85" i="2"/>
  <c r="H85" i="2" s="1"/>
  <c r="E85" i="2"/>
  <c r="D85" i="2"/>
  <c r="F84" i="2"/>
  <c r="H84" i="2" s="1"/>
  <c r="E84" i="2"/>
  <c r="D84" i="2"/>
  <c r="F83" i="2"/>
  <c r="H83" i="2" s="1"/>
  <c r="E83" i="2"/>
  <c r="D83" i="2"/>
  <c r="F82" i="2"/>
  <c r="H82" i="2" s="1"/>
  <c r="E82" i="2"/>
  <c r="D82" i="2"/>
  <c r="F81" i="2"/>
  <c r="H81" i="2" s="1"/>
  <c r="E81" i="2"/>
  <c r="D81" i="2"/>
  <c r="F80" i="2"/>
  <c r="H80" i="2" s="1"/>
  <c r="E80" i="2"/>
  <c r="D80" i="2"/>
  <c r="F79" i="2"/>
  <c r="H79" i="2" s="1"/>
  <c r="E79" i="2"/>
  <c r="D79" i="2"/>
  <c r="F78" i="2"/>
  <c r="H78" i="2" s="1"/>
  <c r="E78" i="2"/>
  <c r="D78" i="2"/>
  <c r="F77" i="2"/>
  <c r="H77" i="2" s="1"/>
  <c r="E77" i="2"/>
  <c r="D77" i="2"/>
  <c r="F76" i="2"/>
  <c r="H76" i="2" s="1"/>
  <c r="E76" i="2"/>
  <c r="D76" i="2"/>
  <c r="F75" i="2"/>
  <c r="H75" i="2" s="1"/>
  <c r="E75" i="2"/>
  <c r="D75" i="2"/>
  <c r="F74" i="2"/>
  <c r="H74" i="2" s="1"/>
  <c r="E74" i="2"/>
  <c r="D74" i="2"/>
  <c r="F73" i="2"/>
  <c r="H73" i="2" s="1"/>
  <c r="E73" i="2"/>
  <c r="D73" i="2"/>
  <c r="F72" i="2"/>
  <c r="H72" i="2" s="1"/>
  <c r="E72" i="2"/>
  <c r="D72" i="2"/>
  <c r="F71" i="2"/>
  <c r="H71" i="2" s="1"/>
  <c r="E71" i="2"/>
  <c r="D71" i="2"/>
  <c r="F70" i="2"/>
  <c r="H70" i="2" s="1"/>
  <c r="E70" i="2"/>
  <c r="D70" i="2"/>
  <c r="F69" i="2"/>
  <c r="H69" i="2" s="1"/>
  <c r="E69" i="2"/>
  <c r="D69" i="2"/>
  <c r="F68" i="2"/>
  <c r="H68" i="2" s="1"/>
  <c r="E68" i="2"/>
  <c r="D68" i="2"/>
  <c r="F67" i="2"/>
  <c r="H67" i="2" s="1"/>
  <c r="E67" i="2"/>
  <c r="D67" i="2"/>
  <c r="F66" i="2"/>
  <c r="H66" i="2" s="1"/>
  <c r="E66" i="2"/>
  <c r="D66" i="2"/>
  <c r="F65" i="2"/>
  <c r="H65" i="2" s="1"/>
  <c r="E65" i="2"/>
  <c r="D65" i="2"/>
  <c r="F64" i="2"/>
  <c r="H64" i="2" s="1"/>
  <c r="E64" i="2"/>
  <c r="D64" i="2"/>
  <c r="F63" i="2"/>
  <c r="H63" i="2" s="1"/>
  <c r="E63" i="2"/>
  <c r="D63" i="2"/>
  <c r="F62" i="2"/>
  <c r="H62" i="2" s="1"/>
  <c r="E62" i="2"/>
  <c r="D62" i="2"/>
  <c r="F61" i="2"/>
  <c r="H61" i="2" s="1"/>
  <c r="E61" i="2"/>
  <c r="D61" i="2"/>
  <c r="F60" i="2"/>
  <c r="H60" i="2" s="1"/>
  <c r="E60" i="2"/>
  <c r="D60" i="2"/>
  <c r="F59" i="2"/>
  <c r="H59" i="2" s="1"/>
  <c r="E59" i="2"/>
  <c r="D59" i="2"/>
  <c r="F58" i="2"/>
  <c r="H58" i="2" s="1"/>
  <c r="E58" i="2"/>
  <c r="D58" i="2"/>
  <c r="F57" i="2"/>
  <c r="H57" i="2" s="1"/>
  <c r="E57" i="2"/>
  <c r="D57" i="2"/>
  <c r="F56" i="2"/>
  <c r="H56" i="2" s="1"/>
  <c r="E56" i="2"/>
  <c r="D56" i="2"/>
  <c r="F55" i="2"/>
  <c r="H55" i="2" s="1"/>
  <c r="E55" i="2"/>
  <c r="D55" i="2"/>
  <c r="F54" i="2"/>
  <c r="H54" i="2" s="1"/>
  <c r="E54" i="2"/>
  <c r="D54" i="2"/>
  <c r="F52" i="2"/>
  <c r="H52" i="2" s="1"/>
  <c r="E52" i="2"/>
  <c r="F50" i="2"/>
  <c r="H50" i="2" s="1"/>
  <c r="E50" i="2"/>
  <c r="F49" i="2"/>
  <c r="H49" i="2" s="1"/>
  <c r="E49" i="2"/>
  <c r="F48" i="2"/>
  <c r="H48" i="2" s="1"/>
  <c r="E48" i="2"/>
  <c r="F47" i="2"/>
  <c r="H47" i="2" s="1"/>
  <c r="E47" i="2"/>
  <c r="F46" i="2"/>
  <c r="H46" i="2" s="1"/>
  <c r="E46" i="2"/>
  <c r="F45" i="2"/>
  <c r="H45" i="2" s="1"/>
  <c r="E45" i="2"/>
  <c r="F44" i="2"/>
  <c r="H44" i="2" s="1"/>
  <c r="E44" i="2"/>
  <c r="F43" i="2"/>
  <c r="H43" i="2" s="1"/>
  <c r="E43" i="2"/>
  <c r="F42" i="2"/>
  <c r="H42" i="2" s="1"/>
  <c r="E42" i="2"/>
  <c r="F41" i="2"/>
  <c r="H41" i="2" s="1"/>
  <c r="E41" i="2"/>
  <c r="F40" i="2"/>
  <c r="H40" i="2" s="1"/>
  <c r="E40" i="2"/>
  <c r="F39" i="2"/>
  <c r="H39" i="2" s="1"/>
  <c r="E39" i="2"/>
  <c r="F38" i="2"/>
  <c r="H38" i="2" s="1"/>
  <c r="E38" i="2"/>
  <c r="F37" i="2"/>
  <c r="H37" i="2" s="1"/>
  <c r="E37" i="2"/>
  <c r="F36" i="2"/>
  <c r="H36" i="2" s="1"/>
  <c r="E36" i="2"/>
  <c r="F35" i="2"/>
  <c r="H35" i="2" s="1"/>
  <c r="E35" i="2"/>
  <c r="F34" i="2"/>
  <c r="H34" i="2" s="1"/>
  <c r="E34" i="2"/>
  <c r="F33" i="2"/>
  <c r="H33" i="2" s="1"/>
  <c r="E33" i="2"/>
  <c r="F32" i="2"/>
  <c r="H32" i="2" s="1"/>
  <c r="E32" i="2"/>
  <c r="F31" i="2"/>
  <c r="H31" i="2" s="1"/>
  <c r="E31" i="2"/>
  <c r="F30" i="2"/>
  <c r="H30" i="2" s="1"/>
  <c r="E30" i="2"/>
  <c r="F29" i="2"/>
  <c r="H29" i="2" s="1"/>
  <c r="E29" i="2"/>
  <c r="F28" i="2"/>
  <c r="H28" i="2" s="1"/>
  <c r="E28" i="2"/>
  <c r="F27" i="2"/>
  <c r="H27" i="2" s="1"/>
  <c r="E27" i="2"/>
  <c r="F26" i="2"/>
  <c r="H26" i="2" s="1"/>
  <c r="E26" i="2"/>
  <c r="F25" i="2"/>
  <c r="H25" i="2" s="1"/>
  <c r="E25" i="2"/>
  <c r="F24" i="2"/>
  <c r="H24" i="2" s="1"/>
  <c r="E24" i="2"/>
  <c r="F23" i="2"/>
  <c r="H23" i="2" s="1"/>
  <c r="E23" i="2"/>
  <c r="F22" i="2"/>
  <c r="H22" i="2" s="1"/>
  <c r="E22" i="2"/>
  <c r="F21" i="2"/>
  <c r="H21" i="2" s="1"/>
  <c r="E21" i="2"/>
  <c r="F20" i="2"/>
  <c r="H20" i="2" s="1"/>
  <c r="E20" i="2"/>
  <c r="F19" i="2"/>
  <c r="H19" i="2" s="1"/>
  <c r="E19" i="2"/>
  <c r="F18" i="2"/>
  <c r="H18" i="2" s="1"/>
  <c r="E18" i="2"/>
  <c r="F17" i="2"/>
  <c r="H17" i="2" s="1"/>
  <c r="E17" i="2"/>
  <c r="D17" i="2"/>
  <c r="E14" i="2"/>
  <c r="F14" i="2"/>
  <c r="H14" i="2" s="1"/>
  <c r="D14" i="2"/>
  <c r="AM89" i="7"/>
  <c r="AL89" i="7"/>
  <c r="AM87" i="7"/>
  <c r="AL87" i="7"/>
  <c r="AK87" i="7"/>
  <c r="AJ87" i="7"/>
  <c r="AI87" i="7"/>
  <c r="AH87" i="7"/>
  <c r="AG87" i="7"/>
  <c r="AF87" i="7"/>
  <c r="AE87" i="7"/>
  <c r="AD87" i="7"/>
  <c r="Z87" i="7"/>
  <c r="AB87" i="7" s="1"/>
  <c r="Y87" i="7"/>
  <c r="AM85" i="7"/>
  <c r="AL85" i="7"/>
  <c r="AK85" i="7"/>
  <c r="AJ85" i="7"/>
  <c r="AI85" i="7"/>
  <c r="AH85" i="7"/>
  <c r="AG85" i="7"/>
  <c r="AF85" i="7"/>
  <c r="AE85" i="7"/>
  <c r="AD85" i="7"/>
  <c r="AC85" i="7"/>
  <c r="Z85" i="7"/>
  <c r="AB85" i="7" s="1"/>
  <c r="Y85" i="7"/>
  <c r="X85" i="7"/>
  <c r="AM84" i="7"/>
  <c r="AL84" i="7"/>
  <c r="AK84" i="7"/>
  <c r="AJ84" i="7"/>
  <c r="AI84" i="7"/>
  <c r="AH84" i="7"/>
  <c r="AG84" i="7"/>
  <c r="AF84" i="7"/>
  <c r="AE84" i="7"/>
  <c r="AD84" i="7"/>
  <c r="AC84" i="7"/>
  <c r="Z84" i="7"/>
  <c r="AB84" i="7" s="1"/>
  <c r="Y84" i="7"/>
  <c r="X84" i="7"/>
  <c r="AM83" i="7"/>
  <c r="AL83" i="7"/>
  <c r="AK83" i="7"/>
  <c r="AJ83" i="7"/>
  <c r="AI83" i="7"/>
  <c r="AH83" i="7"/>
  <c r="AG83" i="7"/>
  <c r="AF83" i="7"/>
  <c r="AE83" i="7"/>
  <c r="AD83" i="7"/>
  <c r="AC83" i="7"/>
  <c r="Z83" i="7"/>
  <c r="AB83" i="7" s="1"/>
  <c r="Y83" i="7"/>
  <c r="X83" i="7"/>
  <c r="AM82" i="7"/>
  <c r="AL82" i="7"/>
  <c r="AK82" i="7"/>
  <c r="AJ82" i="7"/>
  <c r="AI82" i="7"/>
  <c r="AH82" i="7"/>
  <c r="AG82" i="7"/>
  <c r="AF82" i="7"/>
  <c r="AE82" i="7"/>
  <c r="AD82" i="7"/>
  <c r="AC82" i="7"/>
  <c r="Z82" i="7"/>
  <c r="AB82" i="7" s="1"/>
  <c r="Y82" i="7"/>
  <c r="X82" i="7"/>
  <c r="AM81" i="7"/>
  <c r="AL81" i="7"/>
  <c r="AK81" i="7"/>
  <c r="AJ81" i="7"/>
  <c r="AI81" i="7"/>
  <c r="AH81" i="7"/>
  <c r="AG81" i="7"/>
  <c r="AF81" i="7"/>
  <c r="AE81" i="7"/>
  <c r="AD81" i="7"/>
  <c r="AC81" i="7"/>
  <c r="Z81" i="7"/>
  <c r="AB81" i="7" s="1"/>
  <c r="Y81" i="7"/>
  <c r="X81" i="7"/>
  <c r="AM80" i="7"/>
  <c r="AL80" i="7"/>
  <c r="AK80" i="7"/>
  <c r="AJ80" i="7"/>
  <c r="AI80" i="7"/>
  <c r="AH80" i="7"/>
  <c r="AG80" i="7"/>
  <c r="AF80" i="7"/>
  <c r="AE80" i="7"/>
  <c r="AD80" i="7"/>
  <c r="AC80" i="7"/>
  <c r="Z80" i="7"/>
  <c r="AB80" i="7" s="1"/>
  <c r="Y80" i="7"/>
  <c r="X80" i="7"/>
  <c r="AM79" i="7"/>
  <c r="AL79" i="7"/>
  <c r="AK79" i="7"/>
  <c r="AJ79" i="7"/>
  <c r="AI79" i="7"/>
  <c r="AH79" i="7"/>
  <c r="AG79" i="7"/>
  <c r="AF79" i="7"/>
  <c r="AE79" i="7"/>
  <c r="AD79" i="7"/>
  <c r="AC79" i="7"/>
  <c r="Z79" i="7"/>
  <c r="AB79" i="7" s="1"/>
  <c r="Y79" i="7"/>
  <c r="X79" i="7"/>
  <c r="AM78" i="7"/>
  <c r="AL78" i="7"/>
  <c r="AK78" i="7"/>
  <c r="AJ78" i="7"/>
  <c r="AI78" i="7"/>
  <c r="AH78" i="7"/>
  <c r="AG78" i="7"/>
  <c r="AF78" i="7"/>
  <c r="AE78" i="7"/>
  <c r="AD78" i="7"/>
  <c r="AC78" i="7"/>
  <c r="Z78" i="7"/>
  <c r="AB78" i="7" s="1"/>
  <c r="Y78" i="7"/>
  <c r="X78" i="7"/>
  <c r="AM77" i="7"/>
  <c r="AL77" i="7"/>
  <c r="AK77" i="7"/>
  <c r="AJ77" i="7"/>
  <c r="AI77" i="7"/>
  <c r="AH77" i="7"/>
  <c r="AG77" i="7"/>
  <c r="AF77" i="7"/>
  <c r="AE77" i="7"/>
  <c r="AD77" i="7"/>
  <c r="AC77" i="7"/>
  <c r="Z77" i="7"/>
  <c r="AB77" i="7" s="1"/>
  <c r="Y77" i="7"/>
  <c r="X77" i="7"/>
  <c r="AM76" i="7"/>
  <c r="AL76" i="7"/>
  <c r="AK76" i="7"/>
  <c r="AJ76" i="7"/>
  <c r="AI76" i="7"/>
  <c r="AH76" i="7"/>
  <c r="AG76" i="7"/>
  <c r="AF76" i="7"/>
  <c r="AE76" i="7"/>
  <c r="AD76" i="7"/>
  <c r="AC76" i="7"/>
  <c r="Z76" i="7"/>
  <c r="AB76" i="7" s="1"/>
  <c r="Y76" i="7"/>
  <c r="X76" i="7"/>
  <c r="AM75" i="7"/>
  <c r="AL75" i="7"/>
  <c r="AK75" i="7"/>
  <c r="AJ75" i="7"/>
  <c r="AI75" i="7"/>
  <c r="AH75" i="7"/>
  <c r="AG75" i="7"/>
  <c r="AF75" i="7"/>
  <c r="AE75" i="7"/>
  <c r="AD75" i="7"/>
  <c r="AC75" i="7"/>
  <c r="Z75" i="7"/>
  <c r="AB75" i="7" s="1"/>
  <c r="Y75" i="7"/>
  <c r="X75" i="7"/>
  <c r="AM74" i="7"/>
  <c r="AL74" i="7"/>
  <c r="AK74" i="7"/>
  <c r="AJ74" i="7"/>
  <c r="AI74" i="7"/>
  <c r="AH74" i="7"/>
  <c r="AG74" i="7"/>
  <c r="AF74" i="7"/>
  <c r="AE74" i="7"/>
  <c r="AD74" i="7"/>
  <c r="AC74" i="7"/>
  <c r="Z74" i="7"/>
  <c r="AB74" i="7" s="1"/>
  <c r="Y74" i="7"/>
  <c r="X74" i="7"/>
  <c r="AM73" i="7"/>
  <c r="AL73" i="7"/>
  <c r="AK73" i="7"/>
  <c r="AJ73" i="7"/>
  <c r="AI73" i="7"/>
  <c r="AH73" i="7"/>
  <c r="AG73" i="7"/>
  <c r="AF73" i="7"/>
  <c r="AE73" i="7"/>
  <c r="AD73" i="7"/>
  <c r="AC73" i="7"/>
  <c r="Z73" i="7"/>
  <c r="AB73" i="7" s="1"/>
  <c r="Y73" i="7"/>
  <c r="X73" i="7"/>
  <c r="AM72" i="7"/>
  <c r="AL72" i="7"/>
  <c r="AK72" i="7"/>
  <c r="AJ72" i="7"/>
  <c r="AI72" i="7"/>
  <c r="AH72" i="7"/>
  <c r="AG72" i="7"/>
  <c r="AF72" i="7"/>
  <c r="AE72" i="7"/>
  <c r="AD72" i="7"/>
  <c r="AC72" i="7"/>
  <c r="Z72" i="7"/>
  <c r="AB72" i="7" s="1"/>
  <c r="Y72" i="7"/>
  <c r="X72" i="7"/>
  <c r="AM71" i="7"/>
  <c r="AL71" i="7"/>
  <c r="AK71" i="7"/>
  <c r="AJ71" i="7"/>
  <c r="AI71" i="7"/>
  <c r="AH71" i="7"/>
  <c r="AG71" i="7"/>
  <c r="AF71" i="7"/>
  <c r="AE71" i="7"/>
  <c r="AD71" i="7"/>
  <c r="AC71" i="7"/>
  <c r="Z71" i="7"/>
  <c r="AB71" i="7" s="1"/>
  <c r="Y71" i="7"/>
  <c r="X71" i="7"/>
  <c r="AM70" i="7"/>
  <c r="AL70" i="7"/>
  <c r="AK70" i="7"/>
  <c r="AJ70" i="7"/>
  <c r="AI70" i="7"/>
  <c r="AH70" i="7"/>
  <c r="AG70" i="7"/>
  <c r="AF70" i="7"/>
  <c r="AE70" i="7"/>
  <c r="AD70" i="7"/>
  <c r="AC70" i="7"/>
  <c r="Z70" i="7"/>
  <c r="AB70" i="7" s="1"/>
  <c r="Y70" i="7"/>
  <c r="X70" i="7"/>
  <c r="AM69" i="7"/>
  <c r="AL69" i="7"/>
  <c r="AK69" i="7"/>
  <c r="AJ69" i="7"/>
  <c r="AI69" i="7"/>
  <c r="AH69" i="7"/>
  <c r="AG69" i="7"/>
  <c r="AF69" i="7"/>
  <c r="AE69" i="7"/>
  <c r="AD69" i="7"/>
  <c r="AC69" i="7"/>
  <c r="Z69" i="7"/>
  <c r="AB69" i="7" s="1"/>
  <c r="Y69" i="7"/>
  <c r="X69" i="7"/>
  <c r="AM68" i="7"/>
  <c r="AL68" i="7"/>
  <c r="AK68" i="7"/>
  <c r="AJ68" i="7"/>
  <c r="AI68" i="7"/>
  <c r="AH68" i="7"/>
  <c r="AG68" i="7"/>
  <c r="AF68" i="7"/>
  <c r="AE68" i="7"/>
  <c r="AD68" i="7"/>
  <c r="AC68" i="7"/>
  <c r="Z68" i="7"/>
  <c r="AB68" i="7" s="1"/>
  <c r="Y68" i="7"/>
  <c r="X68" i="7"/>
  <c r="AM67" i="7"/>
  <c r="AL67" i="7"/>
  <c r="AK67" i="7"/>
  <c r="AJ67" i="7"/>
  <c r="AI67" i="7"/>
  <c r="AH67" i="7"/>
  <c r="AG67" i="7"/>
  <c r="AF67" i="7"/>
  <c r="AE67" i="7"/>
  <c r="AD67" i="7"/>
  <c r="AC67" i="7"/>
  <c r="Z67" i="7"/>
  <c r="AB67" i="7" s="1"/>
  <c r="Y67" i="7"/>
  <c r="X67" i="7"/>
  <c r="AM66" i="7"/>
  <c r="AL66" i="7"/>
  <c r="AK66" i="7"/>
  <c r="AJ66" i="7"/>
  <c r="AI66" i="7"/>
  <c r="AH66" i="7"/>
  <c r="AG66" i="7"/>
  <c r="AF66" i="7"/>
  <c r="AE66" i="7"/>
  <c r="AD66" i="7"/>
  <c r="AC66" i="7"/>
  <c r="Z66" i="7"/>
  <c r="AB66" i="7" s="1"/>
  <c r="Y66" i="7"/>
  <c r="X66" i="7"/>
  <c r="AM65" i="7"/>
  <c r="AL65" i="7"/>
  <c r="AK65" i="7"/>
  <c r="AJ65" i="7"/>
  <c r="AI65" i="7"/>
  <c r="AH65" i="7"/>
  <c r="AG65" i="7"/>
  <c r="AF65" i="7"/>
  <c r="AE65" i="7"/>
  <c r="AD65" i="7"/>
  <c r="AC65" i="7"/>
  <c r="Z65" i="7"/>
  <c r="AB65" i="7" s="1"/>
  <c r="Y65" i="7"/>
  <c r="X65" i="7"/>
  <c r="AM64" i="7"/>
  <c r="AL64" i="7"/>
  <c r="AK64" i="7"/>
  <c r="AJ64" i="7"/>
  <c r="AI64" i="7"/>
  <c r="AH64" i="7"/>
  <c r="AG64" i="7"/>
  <c r="AF64" i="7"/>
  <c r="AE64" i="7"/>
  <c r="AD64" i="7"/>
  <c r="AC64" i="7"/>
  <c r="Z64" i="7"/>
  <c r="AB64" i="7" s="1"/>
  <c r="Y64" i="7"/>
  <c r="X64" i="7"/>
  <c r="AM63" i="7"/>
  <c r="AL63" i="7"/>
  <c r="AK63" i="7"/>
  <c r="AJ63" i="7"/>
  <c r="AI63" i="7"/>
  <c r="AH63" i="7"/>
  <c r="AG63" i="7"/>
  <c r="AF63" i="7"/>
  <c r="AE63" i="7"/>
  <c r="AD63" i="7"/>
  <c r="AC63" i="7"/>
  <c r="Z63" i="7"/>
  <c r="AB63" i="7" s="1"/>
  <c r="Y63" i="7"/>
  <c r="X63" i="7"/>
  <c r="AM62" i="7"/>
  <c r="AL62" i="7"/>
  <c r="AK62" i="7"/>
  <c r="AJ62" i="7"/>
  <c r="AI62" i="7"/>
  <c r="AH62" i="7"/>
  <c r="AG62" i="7"/>
  <c r="AF62" i="7"/>
  <c r="AE62" i="7"/>
  <c r="AD62" i="7"/>
  <c r="AC62" i="7"/>
  <c r="Z62" i="7"/>
  <c r="AB62" i="7" s="1"/>
  <c r="Y62" i="7"/>
  <c r="X62" i="7"/>
  <c r="AM61" i="7"/>
  <c r="AL61" i="7"/>
  <c r="AK61" i="7"/>
  <c r="AJ61" i="7"/>
  <c r="AI61" i="7"/>
  <c r="AH61" i="7"/>
  <c r="AG61" i="7"/>
  <c r="AF61" i="7"/>
  <c r="AE61" i="7"/>
  <c r="AD61" i="7"/>
  <c r="AC61" i="7"/>
  <c r="Z61" i="7"/>
  <c r="AB61" i="7" s="1"/>
  <c r="Y61" i="7"/>
  <c r="X61" i="7"/>
  <c r="AM60" i="7"/>
  <c r="AL60" i="7"/>
  <c r="AK60" i="7"/>
  <c r="AJ60" i="7"/>
  <c r="AI60" i="7"/>
  <c r="AH60" i="7"/>
  <c r="AG60" i="7"/>
  <c r="AF60" i="7"/>
  <c r="AE60" i="7"/>
  <c r="AD60" i="7"/>
  <c r="AC60" i="7"/>
  <c r="Z60" i="7"/>
  <c r="AB60" i="7" s="1"/>
  <c r="Y60" i="7"/>
  <c r="X60" i="7"/>
  <c r="AM59" i="7"/>
  <c r="AL59" i="7"/>
  <c r="AK59" i="7"/>
  <c r="AJ59" i="7"/>
  <c r="AI59" i="7"/>
  <c r="AH59" i="7"/>
  <c r="AG59" i="7"/>
  <c r="AF59" i="7"/>
  <c r="AE59" i="7"/>
  <c r="AD59" i="7"/>
  <c r="AC59" i="7"/>
  <c r="Z59" i="7"/>
  <c r="AB59" i="7" s="1"/>
  <c r="Y59" i="7"/>
  <c r="X59" i="7"/>
  <c r="AM58" i="7"/>
  <c r="AL58" i="7"/>
  <c r="AK58" i="7"/>
  <c r="AJ58" i="7"/>
  <c r="AI58" i="7"/>
  <c r="AH58" i="7"/>
  <c r="AG58" i="7"/>
  <c r="AF58" i="7"/>
  <c r="AE58" i="7"/>
  <c r="AD58" i="7"/>
  <c r="AC58" i="7"/>
  <c r="Z58" i="7"/>
  <c r="AB58" i="7" s="1"/>
  <c r="Y58" i="7"/>
  <c r="X58" i="7"/>
  <c r="AM57" i="7"/>
  <c r="AL57" i="7"/>
  <c r="AK57" i="7"/>
  <c r="AJ57" i="7"/>
  <c r="AI57" i="7"/>
  <c r="AH57" i="7"/>
  <c r="AG57" i="7"/>
  <c r="AF57" i="7"/>
  <c r="AE57" i="7"/>
  <c r="AD57" i="7"/>
  <c r="AC57" i="7"/>
  <c r="Z57" i="7"/>
  <c r="AB57" i="7" s="1"/>
  <c r="Y57" i="7"/>
  <c r="X57" i="7"/>
  <c r="AM56" i="7"/>
  <c r="AL56" i="7"/>
  <c r="AK56" i="7"/>
  <c r="AJ56" i="7"/>
  <c r="AI56" i="7"/>
  <c r="AH56" i="7"/>
  <c r="AG56" i="7"/>
  <c r="AF56" i="7"/>
  <c r="AE56" i="7"/>
  <c r="AD56" i="7"/>
  <c r="AC56" i="7"/>
  <c r="Z56" i="7"/>
  <c r="AB56" i="7" s="1"/>
  <c r="Y56" i="7"/>
  <c r="X56" i="7"/>
  <c r="AM55" i="7"/>
  <c r="AL55" i="7"/>
  <c r="AK55" i="7"/>
  <c r="AJ55" i="7"/>
  <c r="AI55" i="7"/>
  <c r="AH55" i="7"/>
  <c r="AG55" i="7"/>
  <c r="AF55" i="7"/>
  <c r="AE55" i="7"/>
  <c r="AD55" i="7"/>
  <c r="AC55" i="7"/>
  <c r="Z55" i="7"/>
  <c r="AB55" i="7" s="1"/>
  <c r="Y55" i="7"/>
  <c r="X55" i="7"/>
  <c r="AM54" i="7"/>
  <c r="AL54" i="7"/>
  <c r="AK54" i="7"/>
  <c r="AJ54" i="7"/>
  <c r="AI54" i="7"/>
  <c r="AH54" i="7"/>
  <c r="AG54" i="7"/>
  <c r="AF54" i="7"/>
  <c r="AE54" i="7"/>
  <c r="AD54" i="7"/>
  <c r="AC54" i="7"/>
  <c r="Z54" i="7"/>
  <c r="AB54" i="7" s="1"/>
  <c r="Y54" i="7"/>
  <c r="X54" i="7"/>
  <c r="AM52" i="7"/>
  <c r="AL52" i="7"/>
  <c r="AK52" i="7"/>
  <c r="AJ52" i="7"/>
  <c r="AI52" i="7"/>
  <c r="AH52" i="7"/>
  <c r="AG52" i="7"/>
  <c r="AF52" i="7"/>
  <c r="AE52" i="7"/>
  <c r="AD52" i="7"/>
  <c r="Z52" i="7"/>
  <c r="AB52" i="7" s="1"/>
  <c r="Y52" i="7"/>
  <c r="AM50" i="7"/>
  <c r="AL50" i="7"/>
  <c r="AK50" i="7"/>
  <c r="AJ50" i="7"/>
  <c r="AI50" i="7"/>
  <c r="AH50" i="7"/>
  <c r="AG50" i="7"/>
  <c r="AF50" i="7"/>
  <c r="AE50" i="7"/>
  <c r="AD50" i="7"/>
  <c r="AC50" i="7"/>
  <c r="Z50" i="7"/>
  <c r="AB50" i="7" s="1"/>
  <c r="Y50" i="7"/>
  <c r="X50" i="7"/>
  <c r="AM49" i="7"/>
  <c r="AL49" i="7"/>
  <c r="AK49" i="7"/>
  <c r="AJ49" i="7"/>
  <c r="AI49" i="7"/>
  <c r="AH49" i="7"/>
  <c r="AG49" i="7"/>
  <c r="AF49" i="7"/>
  <c r="AE49" i="7"/>
  <c r="AD49" i="7"/>
  <c r="AC49" i="7"/>
  <c r="Z49" i="7"/>
  <c r="AB49" i="7" s="1"/>
  <c r="Y49" i="7"/>
  <c r="X49" i="7"/>
  <c r="AM48" i="7"/>
  <c r="AL48" i="7"/>
  <c r="AK48" i="7"/>
  <c r="AJ48" i="7"/>
  <c r="AI48" i="7"/>
  <c r="AH48" i="7"/>
  <c r="AG48" i="7"/>
  <c r="AF48" i="7"/>
  <c r="AE48" i="7"/>
  <c r="AD48" i="7"/>
  <c r="AC48" i="7"/>
  <c r="Z48" i="7"/>
  <c r="AB48" i="7" s="1"/>
  <c r="Y48" i="7"/>
  <c r="X48" i="7"/>
  <c r="AM47" i="7"/>
  <c r="AL47" i="7"/>
  <c r="AK47" i="7"/>
  <c r="AJ47" i="7"/>
  <c r="AI47" i="7"/>
  <c r="AH47" i="7"/>
  <c r="AG47" i="7"/>
  <c r="AF47" i="7"/>
  <c r="AE47" i="7"/>
  <c r="AD47" i="7"/>
  <c r="AC47" i="7"/>
  <c r="Z47" i="7"/>
  <c r="AB47" i="7" s="1"/>
  <c r="Y47" i="7"/>
  <c r="X47" i="7"/>
  <c r="AM46" i="7"/>
  <c r="AL46" i="7"/>
  <c r="AK46" i="7"/>
  <c r="AJ46" i="7"/>
  <c r="AI46" i="7"/>
  <c r="AH46" i="7"/>
  <c r="AG46" i="7"/>
  <c r="AF46" i="7"/>
  <c r="AE46" i="7"/>
  <c r="AD46" i="7"/>
  <c r="AC46" i="7"/>
  <c r="Z46" i="7"/>
  <c r="AB46" i="7" s="1"/>
  <c r="Y46" i="7"/>
  <c r="X46" i="7"/>
  <c r="AM45" i="7"/>
  <c r="AL45" i="7"/>
  <c r="AK45" i="7"/>
  <c r="AJ45" i="7"/>
  <c r="AI45" i="7"/>
  <c r="AH45" i="7"/>
  <c r="AG45" i="7"/>
  <c r="AF45" i="7"/>
  <c r="AE45" i="7"/>
  <c r="AD45" i="7"/>
  <c r="AC45" i="7"/>
  <c r="Z45" i="7"/>
  <c r="AB45" i="7" s="1"/>
  <c r="Y45" i="7"/>
  <c r="X45" i="7"/>
  <c r="AM44" i="7"/>
  <c r="AL44" i="7"/>
  <c r="AK44" i="7"/>
  <c r="AJ44" i="7"/>
  <c r="AI44" i="7"/>
  <c r="AH44" i="7"/>
  <c r="AG44" i="7"/>
  <c r="AF44" i="7"/>
  <c r="AE44" i="7"/>
  <c r="AD44" i="7"/>
  <c r="AC44" i="7"/>
  <c r="Z44" i="7"/>
  <c r="AB44" i="7" s="1"/>
  <c r="Y44" i="7"/>
  <c r="X44" i="7"/>
  <c r="AM43" i="7"/>
  <c r="AL43" i="7"/>
  <c r="AK43" i="7"/>
  <c r="AJ43" i="7"/>
  <c r="AI43" i="7"/>
  <c r="AH43" i="7"/>
  <c r="AG43" i="7"/>
  <c r="AF43" i="7"/>
  <c r="AE43" i="7"/>
  <c r="AD43" i="7"/>
  <c r="AC43" i="7"/>
  <c r="Z43" i="7"/>
  <c r="AB43" i="7" s="1"/>
  <c r="Y43" i="7"/>
  <c r="X43" i="7"/>
  <c r="AM42" i="7"/>
  <c r="AL42" i="7"/>
  <c r="AK42" i="7"/>
  <c r="AJ42" i="7"/>
  <c r="AI42" i="7"/>
  <c r="AH42" i="7"/>
  <c r="AG42" i="7"/>
  <c r="AF42" i="7"/>
  <c r="AE42" i="7"/>
  <c r="AD42" i="7"/>
  <c r="AC42" i="7"/>
  <c r="Z42" i="7"/>
  <c r="AB42" i="7" s="1"/>
  <c r="Y42" i="7"/>
  <c r="X42" i="7"/>
  <c r="AM41" i="7"/>
  <c r="AL41" i="7"/>
  <c r="AK41" i="7"/>
  <c r="AJ41" i="7"/>
  <c r="AI41" i="7"/>
  <c r="AH41" i="7"/>
  <c r="AG41" i="7"/>
  <c r="AF41" i="7"/>
  <c r="AE41" i="7"/>
  <c r="AD41" i="7"/>
  <c r="AC41" i="7"/>
  <c r="Z41" i="7"/>
  <c r="AB41" i="7" s="1"/>
  <c r="Y41" i="7"/>
  <c r="X41" i="7"/>
  <c r="AM40" i="7"/>
  <c r="AL40" i="7"/>
  <c r="AK40" i="7"/>
  <c r="AJ40" i="7"/>
  <c r="AI40" i="7"/>
  <c r="AH40" i="7"/>
  <c r="AG40" i="7"/>
  <c r="AF40" i="7"/>
  <c r="AE40" i="7"/>
  <c r="AD40" i="7"/>
  <c r="AC40" i="7"/>
  <c r="Z40" i="7"/>
  <c r="AB40" i="7" s="1"/>
  <c r="Y40" i="7"/>
  <c r="X40" i="7"/>
  <c r="AM39" i="7"/>
  <c r="AL39" i="7"/>
  <c r="AK39" i="7"/>
  <c r="AJ39" i="7"/>
  <c r="AI39" i="7"/>
  <c r="AH39" i="7"/>
  <c r="AG39" i="7"/>
  <c r="AF39" i="7"/>
  <c r="AE39" i="7"/>
  <c r="AD39" i="7"/>
  <c r="AC39" i="7"/>
  <c r="Z39" i="7"/>
  <c r="AB39" i="7" s="1"/>
  <c r="Y39" i="7"/>
  <c r="X39" i="7"/>
  <c r="AM38" i="7"/>
  <c r="AL38" i="7"/>
  <c r="AK38" i="7"/>
  <c r="AJ38" i="7"/>
  <c r="AI38" i="7"/>
  <c r="AH38" i="7"/>
  <c r="AG38" i="7"/>
  <c r="AF38" i="7"/>
  <c r="AE38" i="7"/>
  <c r="AD38" i="7"/>
  <c r="AC38" i="7"/>
  <c r="Z38" i="7"/>
  <c r="AB38" i="7" s="1"/>
  <c r="Y38" i="7"/>
  <c r="X38" i="7"/>
  <c r="AM37" i="7"/>
  <c r="AL37" i="7"/>
  <c r="AK37" i="7"/>
  <c r="AJ37" i="7"/>
  <c r="AI37" i="7"/>
  <c r="AH37" i="7"/>
  <c r="AG37" i="7"/>
  <c r="AF37" i="7"/>
  <c r="AE37" i="7"/>
  <c r="AD37" i="7"/>
  <c r="AC37" i="7"/>
  <c r="Z37" i="7"/>
  <c r="AB37" i="7" s="1"/>
  <c r="Y37" i="7"/>
  <c r="X37" i="7"/>
  <c r="AM36" i="7"/>
  <c r="AL36" i="7"/>
  <c r="AK36" i="7"/>
  <c r="AJ36" i="7"/>
  <c r="AI36" i="7"/>
  <c r="AH36" i="7"/>
  <c r="AG36" i="7"/>
  <c r="AF36" i="7"/>
  <c r="AE36" i="7"/>
  <c r="AD36" i="7"/>
  <c r="AC36" i="7"/>
  <c r="Z36" i="7"/>
  <c r="AB36" i="7" s="1"/>
  <c r="Y36" i="7"/>
  <c r="X36" i="7"/>
  <c r="AM35" i="7"/>
  <c r="AL35" i="7"/>
  <c r="AK35" i="7"/>
  <c r="AJ35" i="7"/>
  <c r="AI35" i="7"/>
  <c r="AH35" i="7"/>
  <c r="AG35" i="7"/>
  <c r="AF35" i="7"/>
  <c r="AE35" i="7"/>
  <c r="AD35" i="7"/>
  <c r="AC35" i="7"/>
  <c r="Z35" i="7"/>
  <c r="AB35" i="7" s="1"/>
  <c r="Y35" i="7"/>
  <c r="X35" i="7"/>
  <c r="AM34" i="7"/>
  <c r="AL34" i="7"/>
  <c r="AK34" i="7"/>
  <c r="AJ34" i="7"/>
  <c r="AI34" i="7"/>
  <c r="AH34" i="7"/>
  <c r="AG34" i="7"/>
  <c r="AF34" i="7"/>
  <c r="AE34" i="7"/>
  <c r="AD34" i="7"/>
  <c r="AC34" i="7"/>
  <c r="Z34" i="7"/>
  <c r="AB34" i="7" s="1"/>
  <c r="Y34" i="7"/>
  <c r="X34" i="7"/>
  <c r="AM33" i="7"/>
  <c r="AL33" i="7"/>
  <c r="AK33" i="7"/>
  <c r="AJ33" i="7"/>
  <c r="AI33" i="7"/>
  <c r="AH33" i="7"/>
  <c r="AG33" i="7"/>
  <c r="AF33" i="7"/>
  <c r="AE33" i="7"/>
  <c r="AD33" i="7"/>
  <c r="AC33" i="7"/>
  <c r="Z33" i="7"/>
  <c r="AB33" i="7" s="1"/>
  <c r="Y33" i="7"/>
  <c r="X33" i="7"/>
  <c r="AM32" i="7"/>
  <c r="AL32" i="7"/>
  <c r="AK32" i="7"/>
  <c r="AJ32" i="7"/>
  <c r="AI32" i="7"/>
  <c r="AH32" i="7"/>
  <c r="AG32" i="7"/>
  <c r="AF32" i="7"/>
  <c r="AE32" i="7"/>
  <c r="AD32" i="7"/>
  <c r="AC32" i="7"/>
  <c r="Z32" i="7"/>
  <c r="AB32" i="7" s="1"/>
  <c r="Y32" i="7"/>
  <c r="X32" i="7"/>
  <c r="AM31" i="7"/>
  <c r="AL31" i="7"/>
  <c r="AK31" i="7"/>
  <c r="AJ31" i="7"/>
  <c r="AI31" i="7"/>
  <c r="AH31" i="7"/>
  <c r="AG31" i="7"/>
  <c r="AF31" i="7"/>
  <c r="AE31" i="7"/>
  <c r="AD31" i="7"/>
  <c r="AC31" i="7"/>
  <c r="Z31" i="7"/>
  <c r="AB31" i="7" s="1"/>
  <c r="Y31" i="7"/>
  <c r="X31" i="7"/>
  <c r="AM30" i="7"/>
  <c r="AL30" i="7"/>
  <c r="AK30" i="7"/>
  <c r="AJ30" i="7"/>
  <c r="AI30" i="7"/>
  <c r="AH30" i="7"/>
  <c r="AG30" i="7"/>
  <c r="AF30" i="7"/>
  <c r="AE30" i="7"/>
  <c r="AD30" i="7"/>
  <c r="AC30" i="7"/>
  <c r="Z30" i="7"/>
  <c r="AB30" i="7" s="1"/>
  <c r="Y30" i="7"/>
  <c r="X30" i="7"/>
  <c r="AM29" i="7"/>
  <c r="AL29" i="7"/>
  <c r="AK29" i="7"/>
  <c r="AJ29" i="7"/>
  <c r="AI29" i="7"/>
  <c r="AH29" i="7"/>
  <c r="AG29" i="7"/>
  <c r="AF29" i="7"/>
  <c r="AE29" i="7"/>
  <c r="AD29" i="7"/>
  <c r="AC29" i="7"/>
  <c r="Z29" i="7"/>
  <c r="AB29" i="7" s="1"/>
  <c r="Y29" i="7"/>
  <c r="X29" i="7"/>
  <c r="AM28" i="7"/>
  <c r="AL28" i="7"/>
  <c r="AK28" i="7"/>
  <c r="AJ28" i="7"/>
  <c r="AI28" i="7"/>
  <c r="AH28" i="7"/>
  <c r="AG28" i="7"/>
  <c r="AF28" i="7"/>
  <c r="AE28" i="7"/>
  <c r="AD28" i="7"/>
  <c r="AC28" i="7"/>
  <c r="Z28" i="7"/>
  <c r="AB28" i="7" s="1"/>
  <c r="Y28" i="7"/>
  <c r="X28" i="7"/>
  <c r="AM27" i="7"/>
  <c r="AL27" i="7"/>
  <c r="AK27" i="7"/>
  <c r="AJ27" i="7"/>
  <c r="AI27" i="7"/>
  <c r="AH27" i="7"/>
  <c r="AG27" i="7"/>
  <c r="AF27" i="7"/>
  <c r="AE27" i="7"/>
  <c r="AD27" i="7"/>
  <c r="AC27" i="7"/>
  <c r="Z27" i="7"/>
  <c r="AB27" i="7" s="1"/>
  <c r="Y27" i="7"/>
  <c r="X27" i="7"/>
  <c r="AM26" i="7"/>
  <c r="AL26" i="7"/>
  <c r="AK26" i="7"/>
  <c r="AJ26" i="7"/>
  <c r="AI26" i="7"/>
  <c r="AH26" i="7"/>
  <c r="AG26" i="7"/>
  <c r="AF26" i="7"/>
  <c r="AE26" i="7"/>
  <c r="AD26" i="7"/>
  <c r="AC26" i="7"/>
  <c r="Z26" i="7"/>
  <c r="AB26" i="7" s="1"/>
  <c r="Y26" i="7"/>
  <c r="X26" i="7"/>
  <c r="AM25" i="7"/>
  <c r="AL25" i="7"/>
  <c r="AK25" i="7"/>
  <c r="AJ25" i="7"/>
  <c r="AI25" i="7"/>
  <c r="AH25" i="7"/>
  <c r="AG25" i="7"/>
  <c r="AF25" i="7"/>
  <c r="AE25" i="7"/>
  <c r="AD25" i="7"/>
  <c r="AC25" i="7"/>
  <c r="Z25" i="7"/>
  <c r="AB25" i="7" s="1"/>
  <c r="Y25" i="7"/>
  <c r="X25" i="7"/>
  <c r="AM24" i="7"/>
  <c r="AL24" i="7"/>
  <c r="AK24" i="7"/>
  <c r="AJ24" i="7"/>
  <c r="AI24" i="7"/>
  <c r="AH24" i="7"/>
  <c r="AG24" i="7"/>
  <c r="AF24" i="7"/>
  <c r="AE24" i="7"/>
  <c r="AD24" i="7"/>
  <c r="AC24" i="7"/>
  <c r="Z24" i="7"/>
  <c r="AB24" i="7" s="1"/>
  <c r="Y24" i="7"/>
  <c r="X24" i="7"/>
  <c r="AM23" i="7"/>
  <c r="AL23" i="7"/>
  <c r="AK23" i="7"/>
  <c r="AJ23" i="7"/>
  <c r="AI23" i="7"/>
  <c r="AH23" i="7"/>
  <c r="AG23" i="7"/>
  <c r="AF23" i="7"/>
  <c r="AE23" i="7"/>
  <c r="AD23" i="7"/>
  <c r="AC23" i="7"/>
  <c r="Z23" i="7"/>
  <c r="AB23" i="7" s="1"/>
  <c r="Y23" i="7"/>
  <c r="X23" i="7"/>
  <c r="AM22" i="7"/>
  <c r="AL22" i="7"/>
  <c r="AK22" i="7"/>
  <c r="AJ22" i="7"/>
  <c r="AI22" i="7"/>
  <c r="AH22" i="7"/>
  <c r="AG22" i="7"/>
  <c r="AF22" i="7"/>
  <c r="AE22" i="7"/>
  <c r="AD22" i="7"/>
  <c r="AC22" i="7"/>
  <c r="Z22" i="7"/>
  <c r="AB22" i="7" s="1"/>
  <c r="Y22" i="7"/>
  <c r="X22" i="7"/>
  <c r="AM21" i="7"/>
  <c r="AL21" i="7"/>
  <c r="AK21" i="7"/>
  <c r="AJ21" i="7"/>
  <c r="AI21" i="7"/>
  <c r="AH21" i="7"/>
  <c r="AG21" i="7"/>
  <c r="AF21" i="7"/>
  <c r="AE21" i="7"/>
  <c r="AD21" i="7"/>
  <c r="AC21" i="7"/>
  <c r="Z21" i="7"/>
  <c r="AB21" i="7" s="1"/>
  <c r="Y21" i="7"/>
  <c r="X21" i="7"/>
  <c r="AM20" i="7"/>
  <c r="AL20" i="7"/>
  <c r="AK20" i="7"/>
  <c r="AJ20" i="7"/>
  <c r="AI20" i="7"/>
  <c r="AH20" i="7"/>
  <c r="AG20" i="7"/>
  <c r="AF20" i="7"/>
  <c r="AE20" i="7"/>
  <c r="AD20" i="7"/>
  <c r="AC20" i="7"/>
  <c r="Z20" i="7"/>
  <c r="AB20" i="7" s="1"/>
  <c r="Y20" i="7"/>
  <c r="X20" i="7"/>
  <c r="AM19" i="7"/>
  <c r="AL19" i="7"/>
  <c r="AK19" i="7"/>
  <c r="AJ19" i="7"/>
  <c r="AI19" i="7"/>
  <c r="AH19" i="7"/>
  <c r="AG19" i="7"/>
  <c r="AF19" i="7"/>
  <c r="AE19" i="7"/>
  <c r="AD19" i="7"/>
  <c r="AC19" i="7"/>
  <c r="Z19" i="7"/>
  <c r="AB19" i="7" s="1"/>
  <c r="Y19" i="7"/>
  <c r="X19" i="7"/>
  <c r="AM18" i="7"/>
  <c r="AL18" i="7"/>
  <c r="AK18" i="7"/>
  <c r="AJ18" i="7"/>
  <c r="AI18" i="7"/>
  <c r="AH18" i="7"/>
  <c r="AG18" i="7"/>
  <c r="AF18" i="7"/>
  <c r="AE18" i="7"/>
  <c r="AD18" i="7"/>
  <c r="AC18" i="7"/>
  <c r="Z18" i="7"/>
  <c r="AB18" i="7" s="1"/>
  <c r="Y18" i="7"/>
  <c r="X18" i="7"/>
  <c r="AM17" i="7"/>
  <c r="AL17" i="7"/>
  <c r="AK17" i="7"/>
  <c r="AJ17" i="7"/>
  <c r="AI17" i="7"/>
  <c r="AH17" i="7"/>
  <c r="AG17" i="7"/>
  <c r="AF17" i="7"/>
  <c r="AE17" i="7"/>
  <c r="AD17" i="7"/>
  <c r="Z17" i="7"/>
  <c r="AB17" i="7" s="1"/>
  <c r="Y17" i="7"/>
  <c r="X17" i="7"/>
  <c r="F14" i="7"/>
  <c r="H14" i="7" s="1"/>
  <c r="E14" i="7"/>
  <c r="D14" i="7"/>
  <c r="H95" i="3"/>
  <c r="H94" i="3"/>
  <c r="H93" i="3"/>
  <c r="H91" i="3"/>
  <c r="I87" i="7"/>
  <c r="D87" i="7" s="1"/>
  <c r="V77" i="3"/>
  <c r="V14" i="3"/>
  <c r="V80" i="3" s="1"/>
  <c r="AB17" i="3"/>
  <c r="AC17" i="2"/>
  <c r="AO27" i="9" l="1"/>
  <c r="AO43" i="9"/>
  <c r="AO65" i="9"/>
  <c r="AO81" i="9"/>
  <c r="Z85" i="9"/>
  <c r="AB85" i="9" s="1"/>
  <c r="Z89" i="7"/>
  <c r="AB89" i="7" s="1"/>
  <c r="AO48" i="7"/>
  <c r="AO64" i="7"/>
  <c r="AO80" i="7"/>
  <c r="U87" i="7"/>
  <c r="U89" i="7" s="1"/>
  <c r="AO31" i="7"/>
  <c r="AO47" i="7"/>
  <c r="AO32" i="7"/>
  <c r="AO79" i="7"/>
  <c r="AO30" i="7"/>
  <c r="AO29" i="7"/>
  <c r="AO45" i="7"/>
  <c r="AO62" i="7"/>
  <c r="AO78" i="7"/>
  <c r="AO46" i="7"/>
  <c r="AO63" i="7"/>
  <c r="AO28" i="7"/>
  <c r="AO44" i="7"/>
  <c r="AO61" i="7"/>
  <c r="AO77" i="7"/>
  <c r="AO73" i="9"/>
  <c r="AO35" i="9"/>
  <c r="AO26" i="9"/>
  <c r="AO42" i="9"/>
  <c r="X50" i="9"/>
  <c r="X20" i="9"/>
  <c r="AO63" i="9"/>
  <c r="AO78" i="9"/>
  <c r="AO39" i="9"/>
  <c r="AO61" i="9"/>
  <c r="AO76" i="9"/>
  <c r="AO30" i="9"/>
  <c r="AO46" i="9"/>
  <c r="AO68" i="9"/>
  <c r="AO84" i="9"/>
  <c r="AO29" i="9"/>
  <c r="AO45" i="9"/>
  <c r="AO64" i="9"/>
  <c r="AO80" i="9"/>
  <c r="AO79" i="9"/>
  <c r="Y50" i="9"/>
  <c r="AO62" i="9"/>
  <c r="AO23" i="9"/>
  <c r="AO77" i="9"/>
  <c r="AO60" i="9"/>
  <c r="AO28" i="9"/>
  <c r="AO44" i="9"/>
  <c r="AO66" i="9"/>
  <c r="AO82" i="9"/>
  <c r="Y89" i="7"/>
  <c r="AO60" i="7"/>
  <c r="AO76" i="7"/>
  <c r="AO27" i="7"/>
  <c r="AO43" i="7"/>
  <c r="AO59" i="7"/>
  <c r="AO75" i="7"/>
  <c r="AO67" i="9"/>
  <c r="AO83" i="9"/>
  <c r="AO57" i="9"/>
  <c r="AO56" i="9"/>
  <c r="AO72" i="9"/>
  <c r="AO55" i="9"/>
  <c r="AO71" i="9"/>
  <c r="AO38" i="9"/>
  <c r="AO59" i="9"/>
  <c r="AO75" i="9"/>
  <c r="AO58" i="9"/>
  <c r="AO74" i="9"/>
  <c r="AO54" i="9"/>
  <c r="AO70" i="9"/>
  <c r="AO69" i="9"/>
  <c r="AO85" i="9"/>
  <c r="AO22" i="9"/>
  <c r="AO19" i="9"/>
  <c r="AO18" i="9"/>
  <c r="AO34" i="9"/>
  <c r="AO50" i="9"/>
  <c r="AO31" i="9"/>
  <c r="AO47" i="9"/>
  <c r="AO25" i="9"/>
  <c r="AO41" i="9"/>
  <c r="AO24" i="9"/>
  <c r="AO40" i="9"/>
  <c r="AO21" i="9"/>
  <c r="AO37" i="9"/>
  <c r="AO20" i="9"/>
  <c r="AO36" i="9"/>
  <c r="AO33" i="9"/>
  <c r="AO49" i="9"/>
  <c r="AO17" i="9"/>
  <c r="AO32" i="9"/>
  <c r="AO48" i="9"/>
  <c r="Z35" i="9"/>
  <c r="AB35" i="9" s="1"/>
  <c r="I89" i="9"/>
  <c r="D89" i="9" s="1"/>
  <c r="W87" i="9"/>
  <c r="F89" i="9"/>
  <c r="H89" i="9" s="1"/>
  <c r="F89" i="5"/>
  <c r="H89" i="5" s="1"/>
  <c r="AO26" i="7"/>
  <c r="AO58" i="7"/>
  <c r="AO74" i="7"/>
  <c r="AO25" i="7"/>
  <c r="AO41" i="7"/>
  <c r="AO57" i="7"/>
  <c r="AO73" i="7"/>
  <c r="AO24" i="7"/>
  <c r="AO40" i="7"/>
  <c r="AO56" i="7"/>
  <c r="AO72" i="7"/>
  <c r="AO23" i="7"/>
  <c r="AO39" i="7"/>
  <c r="AO55" i="7"/>
  <c r="AO71" i="7"/>
  <c r="AO54" i="7"/>
  <c r="AO70" i="7"/>
  <c r="AO21" i="7"/>
  <c r="AO37" i="7"/>
  <c r="AO69" i="7"/>
  <c r="AO20" i="7"/>
  <c r="AO68" i="7"/>
  <c r="AO84" i="7"/>
  <c r="AO19" i="7"/>
  <c r="AO35" i="7"/>
  <c r="AO67" i="7"/>
  <c r="AO83" i="7"/>
  <c r="AO18" i="7"/>
  <c r="AO34" i="7"/>
  <c r="AO50" i="7"/>
  <c r="AO66" i="7"/>
  <c r="AO82" i="7"/>
  <c r="AO42" i="7"/>
  <c r="AO17" i="7"/>
  <c r="AO22" i="7"/>
  <c r="AO38" i="7"/>
  <c r="AO85" i="7"/>
  <c r="AO36" i="7"/>
  <c r="AO33" i="7"/>
  <c r="AO49" i="7"/>
  <c r="AO65" i="7"/>
  <c r="AO81" i="7"/>
  <c r="X87" i="7"/>
  <c r="AC87" i="7"/>
  <c r="AO87" i="7" s="1"/>
  <c r="F89" i="6"/>
  <c r="H89" i="6" s="1"/>
  <c r="Z21" i="9"/>
  <c r="AB21" i="9" s="1"/>
  <c r="AF87" i="9"/>
  <c r="Z18" i="9"/>
  <c r="AB18" i="9" s="1"/>
  <c r="Z24" i="9"/>
  <c r="AB24" i="9" s="1"/>
  <c r="Z45" i="9"/>
  <c r="AB45" i="9" s="1"/>
  <c r="Z19" i="9"/>
  <c r="AB19" i="9" s="1"/>
  <c r="Z32" i="9"/>
  <c r="AB32" i="9" s="1"/>
  <c r="H61" i="3"/>
  <c r="H80" i="3"/>
  <c r="H57" i="3"/>
  <c r="H76" i="3"/>
  <c r="H84" i="3"/>
  <c r="H70" i="3"/>
  <c r="V79" i="3"/>
  <c r="H24" i="3"/>
  <c r="H35" i="3"/>
  <c r="V35" i="3"/>
  <c r="H23" i="3"/>
  <c r="V43" i="3"/>
  <c r="V45" i="3"/>
  <c r="V69" i="3"/>
  <c r="H19" i="3"/>
  <c r="H33" i="3"/>
  <c r="B44" i="8"/>
  <c r="F89" i="2"/>
  <c r="H89" i="2" s="1"/>
  <c r="B86" i="8"/>
  <c r="W75" i="7"/>
  <c r="W56" i="7"/>
  <c r="W62" i="7"/>
  <c r="W85" i="7"/>
  <c r="AM87" i="9"/>
  <c r="AL52" i="9"/>
  <c r="AM52" i="9"/>
  <c r="H30" i="3"/>
  <c r="H39" i="3"/>
  <c r="H45" i="3"/>
  <c r="H64" i="3"/>
  <c r="H73" i="3"/>
  <c r="H79" i="3"/>
  <c r="V21" i="3"/>
  <c r="V55" i="3"/>
  <c r="H21" i="3"/>
  <c r="H38" i="3"/>
  <c r="H47" i="3"/>
  <c r="H55" i="3"/>
  <c r="H81" i="3"/>
  <c r="V19" i="3"/>
  <c r="V85" i="3"/>
  <c r="H26" i="3"/>
  <c r="H60" i="3"/>
  <c r="H69" i="3"/>
  <c r="H75" i="3"/>
  <c r="V29" i="3"/>
  <c r="V63" i="3"/>
  <c r="H46" i="3"/>
  <c r="V27" i="3"/>
  <c r="V61" i="3"/>
  <c r="H77" i="3"/>
  <c r="H83" i="3"/>
  <c r="V37" i="3"/>
  <c r="V71" i="3"/>
  <c r="H22" i="3"/>
  <c r="H31" i="3"/>
  <c r="H37" i="3"/>
  <c r="H56" i="3"/>
  <c r="H65" i="3"/>
  <c r="H71" i="3"/>
  <c r="Z48" i="9"/>
  <c r="AB48" i="9" s="1"/>
  <c r="X87" i="9"/>
  <c r="Z17" i="9"/>
  <c r="AB17" i="9" s="1"/>
  <c r="Z29" i="9"/>
  <c r="AB29" i="9" s="1"/>
  <c r="Z23" i="9"/>
  <c r="AB23" i="9" s="1"/>
  <c r="Z43" i="9"/>
  <c r="AB43" i="9" s="1"/>
  <c r="AC52" i="9"/>
  <c r="AK52" i="9"/>
  <c r="Z40" i="9"/>
  <c r="AB40" i="9" s="1"/>
  <c r="AD87" i="9"/>
  <c r="AL87" i="9"/>
  <c r="AD52" i="9"/>
  <c r="Y18" i="9"/>
  <c r="Z27" i="9"/>
  <c r="AB27" i="9" s="1"/>
  <c r="Z37" i="9"/>
  <c r="AB37" i="9" s="1"/>
  <c r="AE87" i="9"/>
  <c r="E89" i="7"/>
  <c r="AF89" i="7"/>
  <c r="W63" i="7"/>
  <c r="W69" i="7"/>
  <c r="W76" i="7"/>
  <c r="W81" i="7"/>
  <c r="W87" i="7"/>
  <c r="W57" i="7"/>
  <c r="W64" i="7"/>
  <c r="W70" i="7"/>
  <c r="W82" i="7"/>
  <c r="W58" i="7"/>
  <c r="W71" i="7"/>
  <c r="W77" i="7"/>
  <c r="W59" i="7"/>
  <c r="W65" i="7"/>
  <c r="W72" i="7"/>
  <c r="W78" i="7"/>
  <c r="W83" i="7"/>
  <c r="W60" i="7"/>
  <c r="W66" i="7"/>
  <c r="W79" i="7"/>
  <c r="W54" i="7"/>
  <c r="W67" i="7"/>
  <c r="W73" i="7"/>
  <c r="W84" i="7"/>
  <c r="W55" i="7"/>
  <c r="W61" i="7"/>
  <c r="W68" i="7"/>
  <c r="W74" i="7"/>
  <c r="W80" i="7"/>
  <c r="AJ87" i="9"/>
  <c r="AI52" i="9"/>
  <c r="Z22" i="9"/>
  <c r="AB22" i="9" s="1"/>
  <c r="Z30" i="9"/>
  <c r="AB30" i="9" s="1"/>
  <c r="Z38" i="9"/>
  <c r="AB38" i="9" s="1"/>
  <c r="Z46" i="9"/>
  <c r="AB46" i="9" s="1"/>
  <c r="Z25" i="9"/>
  <c r="AB25" i="9" s="1"/>
  <c r="Z33" i="9"/>
  <c r="AB33" i="9" s="1"/>
  <c r="Z41" i="9"/>
  <c r="AB41" i="9" s="1"/>
  <c r="Z49" i="9"/>
  <c r="AB49" i="9" s="1"/>
  <c r="Z20" i="9"/>
  <c r="AB20" i="9" s="1"/>
  <c r="Z28" i="9"/>
  <c r="AB28" i="9" s="1"/>
  <c r="Z36" i="9"/>
  <c r="AB36" i="9" s="1"/>
  <c r="Z44" i="9"/>
  <c r="AB44" i="9" s="1"/>
  <c r="Z31" i="9"/>
  <c r="AB31" i="9" s="1"/>
  <c r="Z39" i="9"/>
  <c r="AB39" i="9" s="1"/>
  <c r="Z47" i="9"/>
  <c r="AB47" i="9" s="1"/>
  <c r="Z26" i="9"/>
  <c r="AB26" i="9" s="1"/>
  <c r="Z34" i="9"/>
  <c r="AB34" i="9" s="1"/>
  <c r="Z42" i="9"/>
  <c r="AB42" i="9" s="1"/>
  <c r="Z50" i="9"/>
  <c r="AB50" i="9" s="1"/>
  <c r="AI87" i="9"/>
  <c r="AI89" i="9" s="1"/>
  <c r="V24" i="3"/>
  <c r="V32" i="3"/>
  <c r="V40" i="3"/>
  <c r="V48" i="3"/>
  <c r="V58" i="3"/>
  <c r="V66" i="3"/>
  <c r="V74" i="3"/>
  <c r="V82" i="3"/>
  <c r="V18" i="3"/>
  <c r="V26" i="3"/>
  <c r="V34" i="3"/>
  <c r="V42" i="3"/>
  <c r="V50" i="3"/>
  <c r="V60" i="3"/>
  <c r="V68" i="3"/>
  <c r="V76" i="3"/>
  <c r="V84" i="3"/>
  <c r="V23" i="3"/>
  <c r="V31" i="3"/>
  <c r="V39" i="3"/>
  <c r="V47" i="3"/>
  <c r="V57" i="3"/>
  <c r="V65" i="3"/>
  <c r="V73" i="3"/>
  <c r="V81" i="3"/>
  <c r="V20" i="3"/>
  <c r="V28" i="3"/>
  <c r="V36" i="3"/>
  <c r="V44" i="3"/>
  <c r="V54" i="3"/>
  <c r="V62" i="3"/>
  <c r="V70" i="3"/>
  <c r="V78" i="3"/>
  <c r="V25" i="3"/>
  <c r="V33" i="3"/>
  <c r="V41" i="3"/>
  <c r="V49" i="3"/>
  <c r="V59" i="3"/>
  <c r="V67" i="3"/>
  <c r="V75" i="3"/>
  <c r="V83" i="3"/>
  <c r="V17" i="3"/>
  <c r="V22" i="3"/>
  <c r="V30" i="3"/>
  <c r="V38" i="3"/>
  <c r="V46" i="3"/>
  <c r="V56" i="3"/>
  <c r="V64" i="3"/>
  <c r="V72" i="3"/>
  <c r="N14" i="8"/>
  <c r="P16" i="8" s="1"/>
  <c r="N18" i="8"/>
  <c r="Q18" i="8" s="1"/>
  <c r="N20" i="8"/>
  <c r="Q20" i="8" s="1"/>
  <c r="N25" i="8"/>
  <c r="Q25" i="8" s="1"/>
  <c r="N27" i="8"/>
  <c r="Q27" i="8" s="1"/>
  <c r="N33" i="8"/>
  <c r="Q33" i="8" s="1"/>
  <c r="N35" i="8"/>
  <c r="Q35" i="8" s="1"/>
  <c r="N41" i="8"/>
  <c r="Q41" i="8" s="1"/>
  <c r="N46" i="8"/>
  <c r="Q46" i="8" s="1"/>
  <c r="N48" i="8"/>
  <c r="Q48" i="8" s="1"/>
  <c r="N54" i="8"/>
  <c r="Q54" i="8" s="1"/>
  <c r="N56" i="8"/>
  <c r="Q56" i="8" s="1"/>
  <c r="N58" i="8"/>
  <c r="Q58" i="8" s="1"/>
  <c r="N60" i="8"/>
  <c r="Q60" i="8" s="1"/>
  <c r="N62" i="8"/>
  <c r="Q62" i="8" s="1"/>
  <c r="N64" i="8"/>
  <c r="Q64" i="8" s="1"/>
  <c r="N66" i="8"/>
  <c r="Q66" i="8" s="1"/>
  <c r="N68" i="8"/>
  <c r="Q68" i="8" s="1"/>
  <c r="N70" i="8"/>
  <c r="Q70" i="8" s="1"/>
  <c r="N72" i="8"/>
  <c r="Q72" i="8" s="1"/>
  <c r="N74" i="8"/>
  <c r="Q74" i="8" s="1"/>
  <c r="N76" i="8"/>
  <c r="Q76" i="8" s="1"/>
  <c r="N78" i="8"/>
  <c r="Q78" i="8" s="1"/>
  <c r="N80" i="8"/>
  <c r="Q80" i="8" s="1"/>
  <c r="N82" i="8"/>
  <c r="Q82" i="8" s="1"/>
  <c r="N84" i="8"/>
  <c r="Q84" i="8" s="1"/>
  <c r="N23" i="8"/>
  <c r="Q23" i="8" s="1"/>
  <c r="N31" i="8"/>
  <c r="Q31" i="8" s="1"/>
  <c r="N39" i="8"/>
  <c r="Q39" i="8" s="1"/>
  <c r="N49" i="8"/>
  <c r="Q49" i="8" s="1"/>
  <c r="N57" i="8"/>
  <c r="Q57" i="8" s="1"/>
  <c r="N65" i="8"/>
  <c r="Q65" i="8" s="1"/>
  <c r="N73" i="8"/>
  <c r="Q73" i="8" s="1"/>
  <c r="N81" i="8"/>
  <c r="Q81" i="8" s="1"/>
  <c r="N52" i="8"/>
  <c r="Q52" i="8" s="1"/>
  <c r="N17" i="8"/>
  <c r="Q17" i="8" s="1"/>
  <c r="N19" i="8"/>
  <c r="Q19" i="8" s="1"/>
  <c r="N21" i="8"/>
  <c r="Q21" i="8" s="1"/>
  <c r="N22" i="8"/>
  <c r="Q22" i="8" s="1"/>
  <c r="N24" i="8"/>
  <c r="Q24" i="8" s="1"/>
  <c r="N26" i="8"/>
  <c r="Q26" i="8" s="1"/>
  <c r="N28" i="8"/>
  <c r="Q28" i="8" s="1"/>
  <c r="N29" i="8"/>
  <c r="Q29" i="8" s="1"/>
  <c r="N30" i="8"/>
  <c r="Q30" i="8" s="1"/>
  <c r="N32" i="8"/>
  <c r="Q32" i="8" s="1"/>
  <c r="N34" i="8"/>
  <c r="Q34" i="8" s="1"/>
  <c r="N36" i="8"/>
  <c r="Q36" i="8" s="1"/>
  <c r="N37" i="8"/>
  <c r="Q37" i="8" s="1"/>
  <c r="N38" i="8"/>
  <c r="Q38" i="8" s="1"/>
  <c r="N40" i="8"/>
  <c r="Q40" i="8" s="1"/>
  <c r="N42" i="8"/>
  <c r="Q42" i="8" s="1"/>
  <c r="N47" i="8"/>
  <c r="Q47" i="8" s="1"/>
  <c r="N51" i="8"/>
  <c r="Q51" i="8" s="1"/>
  <c r="N53" i="8"/>
  <c r="Q53" i="8" s="1"/>
  <c r="N55" i="8"/>
  <c r="Q55" i="8" s="1"/>
  <c r="N59" i="8"/>
  <c r="Q59" i="8" s="1"/>
  <c r="N61" i="8"/>
  <c r="Q61" i="8" s="1"/>
  <c r="N63" i="8"/>
  <c r="Q63" i="8" s="1"/>
  <c r="N67" i="8"/>
  <c r="Q67" i="8" s="1"/>
  <c r="N69" i="8"/>
  <c r="Q69" i="8" s="1"/>
  <c r="N71" i="8"/>
  <c r="Q71" i="8" s="1"/>
  <c r="N75" i="8"/>
  <c r="Q75" i="8" s="1"/>
  <c r="N77" i="8"/>
  <c r="Q77" i="8" s="1"/>
  <c r="N79" i="8"/>
  <c r="Q79" i="8" s="1"/>
  <c r="N83" i="8"/>
  <c r="Q83" i="8" s="1"/>
  <c r="AE52" i="9"/>
  <c r="E87" i="9"/>
  <c r="AF52" i="9"/>
  <c r="AG52" i="9"/>
  <c r="Y17" i="9"/>
  <c r="AH52" i="9"/>
  <c r="AG87" i="9"/>
  <c r="D87" i="9"/>
  <c r="Y19" i="9"/>
  <c r="AH87" i="9"/>
  <c r="AJ52" i="9"/>
  <c r="C52" i="9"/>
  <c r="AC87" i="9"/>
  <c r="AK87" i="9"/>
  <c r="Y87" i="9"/>
  <c r="X52" i="9"/>
  <c r="X54" i="9"/>
  <c r="X55" i="9"/>
  <c r="X56" i="9"/>
  <c r="X57" i="9"/>
  <c r="X58" i="9"/>
  <c r="X59" i="9"/>
  <c r="X60" i="9"/>
  <c r="X61" i="9"/>
  <c r="X62" i="9"/>
  <c r="X63" i="9"/>
  <c r="X64" i="9"/>
  <c r="X65" i="9"/>
  <c r="X66" i="9"/>
  <c r="X67" i="9"/>
  <c r="X68" i="9"/>
  <c r="X69" i="9"/>
  <c r="X70" i="9"/>
  <c r="X71" i="9"/>
  <c r="X72" i="9"/>
  <c r="X73" i="9"/>
  <c r="X74" i="9"/>
  <c r="X75" i="9"/>
  <c r="X76" i="9"/>
  <c r="X77" i="9"/>
  <c r="X78" i="9"/>
  <c r="X79" i="9"/>
  <c r="X80" i="9"/>
  <c r="X81" i="9"/>
  <c r="X82" i="9"/>
  <c r="X83" i="9"/>
  <c r="X84" i="9"/>
  <c r="X85" i="9"/>
  <c r="Z87" i="9"/>
  <c r="AB87" i="9" s="1"/>
  <c r="E89" i="9"/>
  <c r="Y52" i="9"/>
  <c r="Y54" i="9"/>
  <c r="Y55" i="9"/>
  <c r="Y56" i="9"/>
  <c r="Y57" i="9"/>
  <c r="Y58" i="9"/>
  <c r="Y59" i="9"/>
  <c r="Y60" i="9"/>
  <c r="Y61" i="9"/>
  <c r="Y62" i="9"/>
  <c r="Y63" i="9"/>
  <c r="Y64" i="9"/>
  <c r="Y65" i="9"/>
  <c r="Y66" i="9"/>
  <c r="Y67" i="9"/>
  <c r="Y68" i="9"/>
  <c r="Y69" i="9"/>
  <c r="Y70" i="9"/>
  <c r="Y71" i="9"/>
  <c r="Y72" i="9"/>
  <c r="Y73" i="9"/>
  <c r="Y74" i="9"/>
  <c r="Y75" i="9"/>
  <c r="Y76" i="9"/>
  <c r="Y77" i="9"/>
  <c r="Y78" i="9"/>
  <c r="Y79" i="9"/>
  <c r="Y80" i="9"/>
  <c r="Y81" i="9"/>
  <c r="Y82" i="9"/>
  <c r="Y83" i="9"/>
  <c r="Y84" i="9"/>
  <c r="Y85" i="9"/>
  <c r="C87" i="9"/>
  <c r="X17" i="9"/>
  <c r="X18" i="9"/>
  <c r="X19" i="9"/>
  <c r="X21" i="9"/>
  <c r="X22" i="9"/>
  <c r="X23" i="9"/>
  <c r="X24" i="9"/>
  <c r="X25" i="9"/>
  <c r="X26" i="9"/>
  <c r="X27" i="9"/>
  <c r="X28" i="9"/>
  <c r="X29" i="9"/>
  <c r="X30" i="9"/>
  <c r="X31" i="9"/>
  <c r="X32" i="9"/>
  <c r="X33" i="9"/>
  <c r="X34" i="9"/>
  <c r="X35" i="9"/>
  <c r="X36" i="9"/>
  <c r="X37" i="9"/>
  <c r="X38" i="9"/>
  <c r="X39" i="9"/>
  <c r="X40" i="9"/>
  <c r="X41" i="9"/>
  <c r="X42" i="9"/>
  <c r="X43" i="9"/>
  <c r="X44" i="9"/>
  <c r="X45" i="9"/>
  <c r="X46" i="9"/>
  <c r="X47" i="9"/>
  <c r="X48" i="9"/>
  <c r="X49" i="9"/>
  <c r="Z52" i="9"/>
  <c r="AB52" i="9" s="1"/>
  <c r="Z54" i="9"/>
  <c r="AB54" i="9" s="1"/>
  <c r="Z55" i="9"/>
  <c r="AB55" i="9" s="1"/>
  <c r="Z56" i="9"/>
  <c r="AB56" i="9" s="1"/>
  <c r="Z57" i="9"/>
  <c r="AB57" i="9" s="1"/>
  <c r="Z58" i="9"/>
  <c r="AB58" i="9" s="1"/>
  <c r="Z59" i="9"/>
  <c r="AB59" i="9" s="1"/>
  <c r="Z60" i="9"/>
  <c r="AB60" i="9" s="1"/>
  <c r="Z61" i="9"/>
  <c r="AB61" i="9" s="1"/>
  <c r="Z62" i="9"/>
  <c r="AB62" i="9" s="1"/>
  <c r="Z63" i="9"/>
  <c r="AB63" i="9" s="1"/>
  <c r="Z64" i="9"/>
  <c r="AB64" i="9" s="1"/>
  <c r="Z65" i="9"/>
  <c r="AB65" i="9" s="1"/>
  <c r="Z66" i="9"/>
  <c r="AB66" i="9" s="1"/>
  <c r="Z67" i="9"/>
  <c r="AB67" i="9" s="1"/>
  <c r="Z68" i="9"/>
  <c r="AB68" i="9" s="1"/>
  <c r="Z69" i="9"/>
  <c r="AB69" i="9" s="1"/>
  <c r="Z70" i="9"/>
  <c r="AB70" i="9" s="1"/>
  <c r="Z71" i="9"/>
  <c r="AB71" i="9" s="1"/>
  <c r="Z72" i="9"/>
  <c r="AB72" i="9" s="1"/>
  <c r="Z73" i="9"/>
  <c r="AB73" i="9" s="1"/>
  <c r="Z74" i="9"/>
  <c r="AB74" i="9" s="1"/>
  <c r="Z75" i="9"/>
  <c r="AB75" i="9" s="1"/>
  <c r="Z76" i="9"/>
  <c r="AB76" i="9" s="1"/>
  <c r="Z77" i="9"/>
  <c r="AB77" i="9" s="1"/>
  <c r="Z78" i="9"/>
  <c r="AB78" i="9" s="1"/>
  <c r="Z79" i="9"/>
  <c r="AB79" i="9" s="1"/>
  <c r="Z80" i="9"/>
  <c r="AB80" i="9" s="1"/>
  <c r="Z81" i="9"/>
  <c r="AB81" i="9" s="1"/>
  <c r="Z82" i="9"/>
  <c r="AB82" i="9" s="1"/>
  <c r="Z83" i="9"/>
  <c r="AB83" i="9" s="1"/>
  <c r="Z84" i="9"/>
  <c r="AB84" i="9" s="1"/>
  <c r="Y20" i="9"/>
  <c r="Y21" i="9"/>
  <c r="Y22" i="9"/>
  <c r="Y23" i="9"/>
  <c r="Y24" i="9"/>
  <c r="Y25" i="9"/>
  <c r="Y26" i="9"/>
  <c r="Y27" i="9"/>
  <c r="Y28" i="9"/>
  <c r="Y29" i="9"/>
  <c r="Y30" i="9"/>
  <c r="Y31" i="9"/>
  <c r="Y32" i="9"/>
  <c r="Y33" i="9"/>
  <c r="Y34" i="9"/>
  <c r="Y35" i="9"/>
  <c r="Y36" i="9"/>
  <c r="Y37" i="9"/>
  <c r="Y38" i="9"/>
  <c r="Y39" i="9"/>
  <c r="Y40" i="9"/>
  <c r="Y41" i="9"/>
  <c r="Y42" i="9"/>
  <c r="Y43" i="9"/>
  <c r="Y44" i="9"/>
  <c r="Y45" i="9"/>
  <c r="Y46" i="9"/>
  <c r="Y47" i="9"/>
  <c r="Y48" i="9"/>
  <c r="Y49" i="9"/>
  <c r="G96" i="7"/>
  <c r="H96" i="7" s="1"/>
  <c r="C87" i="7" l="1"/>
  <c r="AL89" i="9"/>
  <c r="F96" i="5"/>
  <c r="F96" i="9"/>
  <c r="H96" i="9" s="1"/>
  <c r="AO87" i="9"/>
  <c r="AF89" i="9"/>
  <c r="AO52" i="9"/>
  <c r="AJ89" i="9"/>
  <c r="D96" i="9"/>
  <c r="AH89" i="9"/>
  <c r="AM89" i="9"/>
  <c r="AK89" i="9"/>
  <c r="AD89" i="9"/>
  <c r="AC89" i="9"/>
  <c r="AE89" i="9"/>
  <c r="B88" i="8"/>
  <c r="X89" i="9"/>
  <c r="W89" i="9"/>
  <c r="N44" i="8"/>
  <c r="Q44" i="8" s="1"/>
  <c r="P65" i="8"/>
  <c r="P52" i="8"/>
  <c r="P33" i="8"/>
  <c r="P57" i="8"/>
  <c r="P31" i="8"/>
  <c r="P82" i="8"/>
  <c r="P46" i="8"/>
  <c r="P27" i="8"/>
  <c r="P53" i="8"/>
  <c r="P83" i="8"/>
  <c r="P78" i="8"/>
  <c r="P71" i="8"/>
  <c r="P51" i="8"/>
  <c r="P17" i="8"/>
  <c r="P23" i="8"/>
  <c r="P40" i="8"/>
  <c r="P75" i="8"/>
  <c r="AG89" i="9"/>
  <c r="Z89" i="9"/>
  <c r="Y89" i="9"/>
  <c r="E96" i="9"/>
  <c r="AA89" i="9"/>
  <c r="C89" i="9"/>
  <c r="C96" i="9" s="1"/>
  <c r="E96" i="7"/>
  <c r="P30" i="8"/>
  <c r="P81" i="8"/>
  <c r="P21" i="8"/>
  <c r="P77" i="8"/>
  <c r="P32" i="8"/>
  <c r="P68" i="8"/>
  <c r="P19" i="8"/>
  <c r="P42" i="8"/>
  <c r="P34" i="8"/>
  <c r="P26" i="8"/>
  <c r="P24" i="8"/>
  <c r="P72" i="8"/>
  <c r="P70" i="8"/>
  <c r="P73" i="8"/>
  <c r="P39" i="8"/>
  <c r="P56" i="8"/>
  <c r="P55" i="8"/>
  <c r="P18" i="8"/>
  <c r="P38" i="8"/>
  <c r="P22" i="8"/>
  <c r="P29" i="8"/>
  <c r="P80" i="8"/>
  <c r="P66" i="8"/>
  <c r="P79" i="8"/>
  <c r="P54" i="8"/>
  <c r="P20" i="8"/>
  <c r="P60" i="8"/>
  <c r="P49" i="8"/>
  <c r="P76" i="8"/>
  <c r="P63" i="8"/>
  <c r="P47" i="8"/>
  <c r="P28" i="8"/>
  <c r="P36" i="8"/>
  <c r="P74" i="8"/>
  <c r="P62" i="8"/>
  <c r="P59" i="8"/>
  <c r="P69" i="8"/>
  <c r="P67" i="8"/>
  <c r="P41" i="8"/>
  <c r="P84" i="8"/>
  <c r="P48" i="8"/>
  <c r="P61" i="8"/>
  <c r="P25" i="8"/>
  <c r="P58" i="8"/>
  <c r="P37" i="8"/>
  <c r="P64" i="8"/>
  <c r="P35" i="8"/>
  <c r="AB89" i="9" l="1"/>
  <c r="AO89" i="9"/>
  <c r="P44" i="8"/>
  <c r="G94" i="1" l="1"/>
  <c r="F94" i="1"/>
  <c r="E94" i="1"/>
  <c r="D94" i="1"/>
  <c r="G93" i="1"/>
  <c r="F93" i="1"/>
  <c r="E93" i="1"/>
  <c r="D93" i="1"/>
  <c r="G91" i="1"/>
  <c r="F91" i="1"/>
  <c r="E91" i="1"/>
  <c r="D91" i="1"/>
  <c r="T85" i="1"/>
  <c r="S85" i="1"/>
  <c r="R85" i="1"/>
  <c r="Q85" i="1"/>
  <c r="P85" i="1"/>
  <c r="O85" i="1"/>
  <c r="N85" i="1"/>
  <c r="M85" i="1"/>
  <c r="L85" i="1"/>
  <c r="K85" i="1"/>
  <c r="J85" i="1"/>
  <c r="I85" i="1"/>
  <c r="T84" i="1"/>
  <c r="S84" i="1"/>
  <c r="R84" i="1"/>
  <c r="Q84" i="1"/>
  <c r="P84" i="1"/>
  <c r="O84" i="1"/>
  <c r="N84" i="1"/>
  <c r="M84" i="1"/>
  <c r="L84" i="1"/>
  <c r="K84" i="1"/>
  <c r="J84" i="1"/>
  <c r="I84" i="1"/>
  <c r="T83" i="1"/>
  <c r="S83" i="1"/>
  <c r="R83" i="1"/>
  <c r="Q83" i="1"/>
  <c r="P83" i="1"/>
  <c r="O83" i="1"/>
  <c r="N83" i="1"/>
  <c r="M83" i="1"/>
  <c r="L83" i="1"/>
  <c r="K83" i="1"/>
  <c r="J83" i="1"/>
  <c r="I83" i="1"/>
  <c r="T82" i="1"/>
  <c r="S82" i="1"/>
  <c r="R82" i="1"/>
  <c r="Q82" i="1"/>
  <c r="P82" i="1"/>
  <c r="O82" i="1"/>
  <c r="N82" i="1"/>
  <c r="M82" i="1"/>
  <c r="L82" i="1"/>
  <c r="K82" i="1"/>
  <c r="J82" i="1"/>
  <c r="I82" i="1"/>
  <c r="T81" i="1"/>
  <c r="S81" i="1"/>
  <c r="R81" i="1"/>
  <c r="Q81" i="1"/>
  <c r="P81" i="1"/>
  <c r="O81" i="1"/>
  <c r="N81" i="1"/>
  <c r="M81" i="1"/>
  <c r="L81" i="1"/>
  <c r="K81" i="1"/>
  <c r="J81" i="1"/>
  <c r="I81" i="1"/>
  <c r="T80" i="1"/>
  <c r="S80" i="1"/>
  <c r="R80" i="1"/>
  <c r="Q80" i="1"/>
  <c r="P80" i="1"/>
  <c r="O80" i="1"/>
  <c r="N80" i="1"/>
  <c r="M80" i="1"/>
  <c r="L80" i="1"/>
  <c r="K80" i="1"/>
  <c r="J80" i="1"/>
  <c r="I80" i="1"/>
  <c r="T79" i="1"/>
  <c r="S79" i="1"/>
  <c r="R79" i="1"/>
  <c r="Q79" i="1"/>
  <c r="P79" i="1"/>
  <c r="O79" i="1"/>
  <c r="N79" i="1"/>
  <c r="M79" i="1"/>
  <c r="L79" i="1"/>
  <c r="K79" i="1"/>
  <c r="J79" i="1"/>
  <c r="I79" i="1"/>
  <c r="T78" i="1"/>
  <c r="S78" i="1"/>
  <c r="R78" i="1"/>
  <c r="Q78" i="1"/>
  <c r="P78" i="1"/>
  <c r="O78" i="1"/>
  <c r="N78" i="1"/>
  <c r="M78" i="1"/>
  <c r="L78" i="1"/>
  <c r="K78" i="1"/>
  <c r="J78" i="1"/>
  <c r="I78" i="1"/>
  <c r="T77" i="1"/>
  <c r="S77" i="1"/>
  <c r="R77" i="1"/>
  <c r="Q77" i="1"/>
  <c r="P77" i="1"/>
  <c r="O77" i="1"/>
  <c r="N77" i="1"/>
  <c r="M77" i="1"/>
  <c r="L77" i="1"/>
  <c r="K77" i="1"/>
  <c r="J77" i="1"/>
  <c r="I77" i="1"/>
  <c r="T76" i="1"/>
  <c r="S76" i="1"/>
  <c r="R76" i="1"/>
  <c r="Q76" i="1"/>
  <c r="P76" i="1"/>
  <c r="O76" i="1"/>
  <c r="N76" i="1"/>
  <c r="M76" i="1"/>
  <c r="L76" i="1"/>
  <c r="K76" i="1"/>
  <c r="J76" i="1"/>
  <c r="I76" i="1"/>
  <c r="T75" i="1"/>
  <c r="S75" i="1"/>
  <c r="R75" i="1"/>
  <c r="Q75" i="1"/>
  <c r="P75" i="1"/>
  <c r="O75" i="1"/>
  <c r="N75" i="1"/>
  <c r="M75" i="1"/>
  <c r="L75" i="1"/>
  <c r="K75" i="1"/>
  <c r="J75" i="1"/>
  <c r="I75" i="1"/>
  <c r="T74" i="1"/>
  <c r="S74" i="1"/>
  <c r="R74" i="1"/>
  <c r="Q74" i="1"/>
  <c r="P74" i="1"/>
  <c r="O74" i="1"/>
  <c r="N74" i="1"/>
  <c r="M74" i="1"/>
  <c r="L74" i="1"/>
  <c r="K74" i="1"/>
  <c r="J74" i="1"/>
  <c r="I74" i="1"/>
  <c r="T73" i="1"/>
  <c r="S73" i="1"/>
  <c r="R73" i="1"/>
  <c r="Q73" i="1"/>
  <c r="P73" i="1"/>
  <c r="O73" i="1"/>
  <c r="N73" i="1"/>
  <c r="M73" i="1"/>
  <c r="L73" i="1"/>
  <c r="K73" i="1"/>
  <c r="J73" i="1"/>
  <c r="I73" i="1"/>
  <c r="T72" i="1"/>
  <c r="S72" i="1"/>
  <c r="R72" i="1"/>
  <c r="Q72" i="1"/>
  <c r="P72" i="1"/>
  <c r="O72" i="1"/>
  <c r="N72" i="1"/>
  <c r="M72" i="1"/>
  <c r="L72" i="1"/>
  <c r="K72" i="1"/>
  <c r="J72" i="1"/>
  <c r="I72" i="1"/>
  <c r="T71" i="1"/>
  <c r="S71" i="1"/>
  <c r="R71" i="1"/>
  <c r="Q71" i="1"/>
  <c r="P71" i="1"/>
  <c r="O71" i="1"/>
  <c r="N71" i="1"/>
  <c r="M71" i="1"/>
  <c r="L71" i="1"/>
  <c r="K71" i="1"/>
  <c r="J71" i="1"/>
  <c r="I71" i="1"/>
  <c r="T70" i="1"/>
  <c r="S70" i="1"/>
  <c r="R70" i="1"/>
  <c r="Q70" i="1"/>
  <c r="P70" i="1"/>
  <c r="O70" i="1"/>
  <c r="N70" i="1"/>
  <c r="M70" i="1"/>
  <c r="L70" i="1"/>
  <c r="K70" i="1"/>
  <c r="J70" i="1"/>
  <c r="I70" i="1"/>
  <c r="T69" i="1"/>
  <c r="S69" i="1"/>
  <c r="R69" i="1"/>
  <c r="Q69" i="1"/>
  <c r="P69" i="1"/>
  <c r="O69" i="1"/>
  <c r="N69" i="1"/>
  <c r="M69" i="1"/>
  <c r="L69" i="1"/>
  <c r="K69" i="1"/>
  <c r="J69" i="1"/>
  <c r="I69" i="1"/>
  <c r="T68" i="1"/>
  <c r="S68" i="1"/>
  <c r="R68" i="1"/>
  <c r="Q68" i="1"/>
  <c r="P68" i="1"/>
  <c r="O68" i="1"/>
  <c r="N68" i="1"/>
  <c r="M68" i="1"/>
  <c r="L68" i="1"/>
  <c r="K68" i="1"/>
  <c r="J68" i="1"/>
  <c r="I68" i="1"/>
  <c r="T67" i="1"/>
  <c r="S67" i="1"/>
  <c r="R67" i="1"/>
  <c r="Q67" i="1"/>
  <c r="P67" i="1"/>
  <c r="O67" i="1"/>
  <c r="N67" i="1"/>
  <c r="M67" i="1"/>
  <c r="L67" i="1"/>
  <c r="K67" i="1"/>
  <c r="J67" i="1"/>
  <c r="I67" i="1"/>
  <c r="T66" i="1"/>
  <c r="S66" i="1"/>
  <c r="R66" i="1"/>
  <c r="Q66" i="1"/>
  <c r="P66" i="1"/>
  <c r="O66" i="1"/>
  <c r="N66" i="1"/>
  <c r="M66" i="1"/>
  <c r="L66" i="1"/>
  <c r="K66" i="1"/>
  <c r="J66" i="1"/>
  <c r="I66" i="1"/>
  <c r="T65" i="1"/>
  <c r="S65" i="1"/>
  <c r="R65" i="1"/>
  <c r="Q65" i="1"/>
  <c r="P65" i="1"/>
  <c r="O65" i="1"/>
  <c r="N65" i="1"/>
  <c r="M65" i="1"/>
  <c r="L65" i="1"/>
  <c r="K65" i="1"/>
  <c r="J65" i="1"/>
  <c r="I65" i="1"/>
  <c r="T64" i="1"/>
  <c r="S64" i="1"/>
  <c r="R64" i="1"/>
  <c r="Q64" i="1"/>
  <c r="P64" i="1"/>
  <c r="O64" i="1"/>
  <c r="N64" i="1"/>
  <c r="M64" i="1"/>
  <c r="L64" i="1"/>
  <c r="K64" i="1"/>
  <c r="J64" i="1"/>
  <c r="I64" i="1"/>
  <c r="T63" i="1"/>
  <c r="S63" i="1"/>
  <c r="R63" i="1"/>
  <c r="Q63" i="1"/>
  <c r="P63" i="1"/>
  <c r="O63" i="1"/>
  <c r="N63" i="1"/>
  <c r="M63" i="1"/>
  <c r="L63" i="1"/>
  <c r="K63" i="1"/>
  <c r="J63" i="1"/>
  <c r="I63" i="1"/>
  <c r="T62" i="1"/>
  <c r="S62" i="1"/>
  <c r="R62" i="1"/>
  <c r="Q62" i="1"/>
  <c r="P62" i="1"/>
  <c r="O62" i="1"/>
  <c r="N62" i="1"/>
  <c r="M62" i="1"/>
  <c r="L62" i="1"/>
  <c r="K62" i="1"/>
  <c r="J62" i="1"/>
  <c r="I62" i="1"/>
  <c r="T61" i="1"/>
  <c r="S61" i="1"/>
  <c r="R61" i="1"/>
  <c r="Q61" i="1"/>
  <c r="P61" i="1"/>
  <c r="O61" i="1"/>
  <c r="N61" i="1"/>
  <c r="M61" i="1"/>
  <c r="L61" i="1"/>
  <c r="K61" i="1"/>
  <c r="J61" i="1"/>
  <c r="I61" i="1"/>
  <c r="T60" i="1"/>
  <c r="S60" i="1"/>
  <c r="R60" i="1"/>
  <c r="Q60" i="1"/>
  <c r="P60" i="1"/>
  <c r="O60" i="1"/>
  <c r="N60" i="1"/>
  <c r="M60" i="1"/>
  <c r="L60" i="1"/>
  <c r="K60" i="1"/>
  <c r="J60" i="1"/>
  <c r="I60" i="1"/>
  <c r="T59" i="1"/>
  <c r="S59" i="1"/>
  <c r="R59" i="1"/>
  <c r="Q59" i="1"/>
  <c r="P59" i="1"/>
  <c r="O59" i="1"/>
  <c r="N59" i="1"/>
  <c r="M59" i="1"/>
  <c r="L59" i="1"/>
  <c r="K59" i="1"/>
  <c r="J59" i="1"/>
  <c r="I59" i="1"/>
  <c r="T58" i="1"/>
  <c r="S58" i="1"/>
  <c r="R58" i="1"/>
  <c r="Q58" i="1"/>
  <c r="P58" i="1"/>
  <c r="O58" i="1"/>
  <c r="N58" i="1"/>
  <c r="M58" i="1"/>
  <c r="L58" i="1"/>
  <c r="K58" i="1"/>
  <c r="J58" i="1"/>
  <c r="I58" i="1"/>
  <c r="T57" i="1"/>
  <c r="S57" i="1"/>
  <c r="R57" i="1"/>
  <c r="Q57" i="1"/>
  <c r="P57" i="1"/>
  <c r="O57" i="1"/>
  <c r="N57" i="1"/>
  <c r="M57" i="1"/>
  <c r="L57" i="1"/>
  <c r="K57" i="1"/>
  <c r="J57" i="1"/>
  <c r="I57" i="1"/>
  <c r="T56" i="1"/>
  <c r="S56" i="1"/>
  <c r="R56" i="1"/>
  <c r="Q56" i="1"/>
  <c r="P56" i="1"/>
  <c r="O56" i="1"/>
  <c r="N56" i="1"/>
  <c r="M56" i="1"/>
  <c r="L56" i="1"/>
  <c r="K56" i="1"/>
  <c r="J56" i="1"/>
  <c r="I56" i="1"/>
  <c r="T55" i="1"/>
  <c r="S55" i="1"/>
  <c r="R55" i="1"/>
  <c r="Q55" i="1"/>
  <c r="P55" i="1"/>
  <c r="O55" i="1"/>
  <c r="N55" i="1"/>
  <c r="M55" i="1"/>
  <c r="L55" i="1"/>
  <c r="K55" i="1"/>
  <c r="J55" i="1"/>
  <c r="I55" i="1"/>
  <c r="T54" i="1"/>
  <c r="S54" i="1"/>
  <c r="R54" i="1"/>
  <c r="Q54" i="1"/>
  <c r="P54" i="1"/>
  <c r="O54" i="1"/>
  <c r="N54" i="1"/>
  <c r="M54" i="1"/>
  <c r="L54" i="1"/>
  <c r="K54" i="1"/>
  <c r="J54" i="1"/>
  <c r="I54" i="1"/>
  <c r="T50" i="1"/>
  <c r="S50" i="1"/>
  <c r="R50" i="1"/>
  <c r="Q50" i="1"/>
  <c r="P50" i="1"/>
  <c r="O50" i="1"/>
  <c r="N50" i="1"/>
  <c r="M50" i="1"/>
  <c r="L50" i="1"/>
  <c r="K50" i="1"/>
  <c r="J50" i="1"/>
  <c r="I50" i="1"/>
  <c r="T49" i="1"/>
  <c r="S49" i="1"/>
  <c r="R49" i="1"/>
  <c r="Q49" i="1"/>
  <c r="P49" i="1"/>
  <c r="O49" i="1"/>
  <c r="N49" i="1"/>
  <c r="M49" i="1"/>
  <c r="L49" i="1"/>
  <c r="K49" i="1"/>
  <c r="J49" i="1"/>
  <c r="I49" i="1"/>
  <c r="T48" i="1"/>
  <c r="S48" i="1"/>
  <c r="R48" i="1"/>
  <c r="Q48" i="1"/>
  <c r="P48" i="1"/>
  <c r="O48" i="1"/>
  <c r="N48" i="1"/>
  <c r="M48" i="1"/>
  <c r="L48" i="1"/>
  <c r="K48" i="1"/>
  <c r="J48" i="1"/>
  <c r="I48" i="1"/>
  <c r="T47" i="1"/>
  <c r="S47" i="1"/>
  <c r="R47" i="1"/>
  <c r="Q47" i="1"/>
  <c r="P47" i="1"/>
  <c r="O47" i="1"/>
  <c r="N47" i="1"/>
  <c r="M47" i="1"/>
  <c r="L47" i="1"/>
  <c r="K47" i="1"/>
  <c r="J47" i="1"/>
  <c r="I47" i="1"/>
  <c r="T46" i="1"/>
  <c r="S46" i="1"/>
  <c r="R46" i="1"/>
  <c r="Q46" i="1"/>
  <c r="P46" i="1"/>
  <c r="O46" i="1"/>
  <c r="N46" i="1"/>
  <c r="M46" i="1"/>
  <c r="L46" i="1"/>
  <c r="K46" i="1"/>
  <c r="J46" i="1"/>
  <c r="I46" i="1"/>
  <c r="T45" i="1"/>
  <c r="S45" i="1"/>
  <c r="R45" i="1"/>
  <c r="Q45" i="1"/>
  <c r="P45" i="1"/>
  <c r="O45" i="1"/>
  <c r="N45" i="1"/>
  <c r="M45" i="1"/>
  <c r="L45" i="1"/>
  <c r="K45" i="1"/>
  <c r="J45" i="1"/>
  <c r="I45" i="1"/>
  <c r="T44" i="1"/>
  <c r="S44" i="1"/>
  <c r="R44" i="1"/>
  <c r="Q44" i="1"/>
  <c r="P44" i="1"/>
  <c r="O44" i="1"/>
  <c r="N44" i="1"/>
  <c r="M44" i="1"/>
  <c r="L44" i="1"/>
  <c r="K44" i="1"/>
  <c r="J44" i="1"/>
  <c r="I44" i="1"/>
  <c r="T43" i="1"/>
  <c r="S43" i="1"/>
  <c r="R43" i="1"/>
  <c r="Q43" i="1"/>
  <c r="P43" i="1"/>
  <c r="O43" i="1"/>
  <c r="N43" i="1"/>
  <c r="M43" i="1"/>
  <c r="L43" i="1"/>
  <c r="K43" i="1"/>
  <c r="J43" i="1"/>
  <c r="I43" i="1"/>
  <c r="T42" i="1"/>
  <c r="S42" i="1"/>
  <c r="R42" i="1"/>
  <c r="Q42" i="1"/>
  <c r="P42" i="1"/>
  <c r="O42" i="1"/>
  <c r="N42" i="1"/>
  <c r="M42" i="1"/>
  <c r="L42" i="1"/>
  <c r="K42" i="1"/>
  <c r="J42" i="1"/>
  <c r="I42" i="1"/>
  <c r="T41" i="1"/>
  <c r="S41" i="1"/>
  <c r="R41" i="1"/>
  <c r="Q41" i="1"/>
  <c r="P41" i="1"/>
  <c r="O41" i="1"/>
  <c r="N41" i="1"/>
  <c r="M41" i="1"/>
  <c r="L41" i="1"/>
  <c r="K41" i="1"/>
  <c r="J41" i="1"/>
  <c r="I41" i="1"/>
  <c r="T40" i="1"/>
  <c r="S40" i="1"/>
  <c r="R40" i="1"/>
  <c r="Q40" i="1"/>
  <c r="P40" i="1"/>
  <c r="O40" i="1"/>
  <c r="N40" i="1"/>
  <c r="M40" i="1"/>
  <c r="L40" i="1"/>
  <c r="K40" i="1"/>
  <c r="J40" i="1"/>
  <c r="I40" i="1"/>
  <c r="T39" i="1"/>
  <c r="S39" i="1"/>
  <c r="R39" i="1"/>
  <c r="Q39" i="1"/>
  <c r="P39" i="1"/>
  <c r="O39" i="1"/>
  <c r="N39" i="1"/>
  <c r="M39" i="1"/>
  <c r="L39" i="1"/>
  <c r="K39" i="1"/>
  <c r="J39" i="1"/>
  <c r="I39" i="1"/>
  <c r="T38" i="1"/>
  <c r="S38" i="1"/>
  <c r="R38" i="1"/>
  <c r="Q38" i="1"/>
  <c r="P38" i="1"/>
  <c r="O38" i="1"/>
  <c r="N38" i="1"/>
  <c r="M38" i="1"/>
  <c r="L38" i="1"/>
  <c r="K38" i="1"/>
  <c r="J38" i="1"/>
  <c r="I38" i="1"/>
  <c r="T37" i="1"/>
  <c r="S37" i="1"/>
  <c r="R37" i="1"/>
  <c r="Q37" i="1"/>
  <c r="P37" i="1"/>
  <c r="O37" i="1"/>
  <c r="N37" i="1"/>
  <c r="M37" i="1"/>
  <c r="L37" i="1"/>
  <c r="K37" i="1"/>
  <c r="J37" i="1"/>
  <c r="I37" i="1"/>
  <c r="T36" i="1"/>
  <c r="S36" i="1"/>
  <c r="R36" i="1"/>
  <c r="Q36" i="1"/>
  <c r="P36" i="1"/>
  <c r="O36" i="1"/>
  <c r="N36" i="1"/>
  <c r="M36" i="1"/>
  <c r="L36" i="1"/>
  <c r="K36" i="1"/>
  <c r="J36" i="1"/>
  <c r="I36" i="1"/>
  <c r="T35" i="1"/>
  <c r="S35" i="1"/>
  <c r="R35" i="1"/>
  <c r="Q35" i="1"/>
  <c r="P35" i="1"/>
  <c r="O35" i="1"/>
  <c r="N35" i="1"/>
  <c r="M35" i="1"/>
  <c r="L35" i="1"/>
  <c r="K35" i="1"/>
  <c r="J35" i="1"/>
  <c r="I35" i="1"/>
  <c r="T34" i="1"/>
  <c r="S34" i="1"/>
  <c r="R34" i="1"/>
  <c r="Q34" i="1"/>
  <c r="P34" i="1"/>
  <c r="O34" i="1"/>
  <c r="N34" i="1"/>
  <c r="M34" i="1"/>
  <c r="L34" i="1"/>
  <c r="K34" i="1"/>
  <c r="J34" i="1"/>
  <c r="I34" i="1"/>
  <c r="T33" i="1"/>
  <c r="S33" i="1"/>
  <c r="R33" i="1"/>
  <c r="Q33" i="1"/>
  <c r="P33" i="1"/>
  <c r="O33" i="1"/>
  <c r="N33" i="1"/>
  <c r="M33" i="1"/>
  <c r="L33" i="1"/>
  <c r="K33" i="1"/>
  <c r="J33" i="1"/>
  <c r="I33" i="1"/>
  <c r="T32" i="1"/>
  <c r="S32" i="1"/>
  <c r="R32" i="1"/>
  <c r="Q32" i="1"/>
  <c r="P32" i="1"/>
  <c r="O32" i="1"/>
  <c r="N32" i="1"/>
  <c r="M32" i="1"/>
  <c r="L32" i="1"/>
  <c r="K32" i="1"/>
  <c r="J32" i="1"/>
  <c r="I32" i="1"/>
  <c r="T31" i="1"/>
  <c r="S31" i="1"/>
  <c r="R31" i="1"/>
  <c r="Q31" i="1"/>
  <c r="P31" i="1"/>
  <c r="O31" i="1"/>
  <c r="N31" i="1"/>
  <c r="M31" i="1"/>
  <c r="L31" i="1"/>
  <c r="K31" i="1"/>
  <c r="J31" i="1"/>
  <c r="I31" i="1"/>
  <c r="T30" i="1"/>
  <c r="S30" i="1"/>
  <c r="R30" i="1"/>
  <c r="Q30" i="1"/>
  <c r="P30" i="1"/>
  <c r="O30" i="1"/>
  <c r="N30" i="1"/>
  <c r="M30" i="1"/>
  <c r="L30" i="1"/>
  <c r="K30" i="1"/>
  <c r="J30" i="1"/>
  <c r="I30" i="1"/>
  <c r="T29" i="1"/>
  <c r="S29" i="1"/>
  <c r="R29" i="1"/>
  <c r="Q29" i="1"/>
  <c r="P29" i="1"/>
  <c r="O29" i="1"/>
  <c r="N29" i="1"/>
  <c r="M29" i="1"/>
  <c r="L29" i="1"/>
  <c r="K29" i="1"/>
  <c r="J29" i="1"/>
  <c r="I29" i="1"/>
  <c r="T28" i="1"/>
  <c r="S28" i="1"/>
  <c r="R28" i="1"/>
  <c r="Q28" i="1"/>
  <c r="P28" i="1"/>
  <c r="O28" i="1"/>
  <c r="N28" i="1"/>
  <c r="M28" i="1"/>
  <c r="L28" i="1"/>
  <c r="K28" i="1"/>
  <c r="J28" i="1"/>
  <c r="I28" i="1"/>
  <c r="T27" i="1"/>
  <c r="S27" i="1"/>
  <c r="R27" i="1"/>
  <c r="Q27" i="1"/>
  <c r="P27" i="1"/>
  <c r="O27" i="1"/>
  <c r="N27" i="1"/>
  <c r="M27" i="1"/>
  <c r="L27" i="1"/>
  <c r="K27" i="1"/>
  <c r="J27" i="1"/>
  <c r="I27" i="1"/>
  <c r="T26" i="1"/>
  <c r="S26" i="1"/>
  <c r="R26" i="1"/>
  <c r="Q26" i="1"/>
  <c r="P26" i="1"/>
  <c r="O26" i="1"/>
  <c r="N26" i="1"/>
  <c r="M26" i="1"/>
  <c r="L26" i="1"/>
  <c r="K26" i="1"/>
  <c r="J26" i="1"/>
  <c r="I26" i="1"/>
  <c r="T25" i="1"/>
  <c r="S25" i="1"/>
  <c r="R25" i="1"/>
  <c r="Q25" i="1"/>
  <c r="P25" i="1"/>
  <c r="O25" i="1"/>
  <c r="N25" i="1"/>
  <c r="M25" i="1"/>
  <c r="L25" i="1"/>
  <c r="K25" i="1"/>
  <c r="J25" i="1"/>
  <c r="I25" i="1"/>
  <c r="T24" i="1"/>
  <c r="S24" i="1"/>
  <c r="R24" i="1"/>
  <c r="Q24" i="1"/>
  <c r="P24" i="1"/>
  <c r="O24" i="1"/>
  <c r="N24" i="1"/>
  <c r="M24" i="1"/>
  <c r="L24" i="1"/>
  <c r="K24" i="1"/>
  <c r="J24" i="1"/>
  <c r="I24" i="1"/>
  <c r="T23" i="1"/>
  <c r="S23" i="1"/>
  <c r="R23" i="1"/>
  <c r="Q23" i="1"/>
  <c r="P23" i="1"/>
  <c r="O23" i="1"/>
  <c r="N23" i="1"/>
  <c r="M23" i="1"/>
  <c r="L23" i="1"/>
  <c r="K23" i="1"/>
  <c r="J23" i="1"/>
  <c r="I23" i="1"/>
  <c r="T22" i="1"/>
  <c r="S22" i="1"/>
  <c r="R22" i="1"/>
  <c r="Q22" i="1"/>
  <c r="P22" i="1"/>
  <c r="O22" i="1"/>
  <c r="N22" i="1"/>
  <c r="M22" i="1"/>
  <c r="L22" i="1"/>
  <c r="K22" i="1"/>
  <c r="J22" i="1"/>
  <c r="I22" i="1"/>
  <c r="T21" i="1"/>
  <c r="S21" i="1"/>
  <c r="R21" i="1"/>
  <c r="Q21" i="1"/>
  <c r="P21" i="1"/>
  <c r="O21" i="1"/>
  <c r="N21" i="1"/>
  <c r="M21" i="1"/>
  <c r="L21" i="1"/>
  <c r="K21" i="1"/>
  <c r="J21" i="1"/>
  <c r="I21" i="1"/>
  <c r="T20" i="1"/>
  <c r="S20" i="1"/>
  <c r="R20" i="1"/>
  <c r="Q20" i="1"/>
  <c r="P20" i="1"/>
  <c r="O20" i="1"/>
  <c r="N20" i="1"/>
  <c r="M20" i="1"/>
  <c r="L20" i="1"/>
  <c r="K20" i="1"/>
  <c r="J20" i="1"/>
  <c r="I20" i="1"/>
  <c r="T19" i="1"/>
  <c r="S19" i="1"/>
  <c r="R19" i="1"/>
  <c r="Q19" i="1"/>
  <c r="P19" i="1"/>
  <c r="O19" i="1"/>
  <c r="N19" i="1"/>
  <c r="M19" i="1"/>
  <c r="L19" i="1"/>
  <c r="K19" i="1"/>
  <c r="J19" i="1"/>
  <c r="I19" i="1"/>
  <c r="T18" i="1"/>
  <c r="S18" i="1"/>
  <c r="R18" i="1"/>
  <c r="Q18" i="1"/>
  <c r="P18" i="1"/>
  <c r="O18" i="1"/>
  <c r="N18" i="1"/>
  <c r="M18" i="1"/>
  <c r="L18" i="1"/>
  <c r="K18" i="1"/>
  <c r="J18" i="1"/>
  <c r="I18" i="1"/>
  <c r="T17" i="1"/>
  <c r="S17" i="1"/>
  <c r="R17" i="1"/>
  <c r="Q17" i="1"/>
  <c r="P17" i="1"/>
  <c r="O17" i="1"/>
  <c r="N17" i="1"/>
  <c r="M17" i="1"/>
  <c r="L17" i="1"/>
  <c r="K17" i="1"/>
  <c r="J17" i="1"/>
  <c r="I17" i="1"/>
  <c r="T14" i="1"/>
  <c r="S14" i="1"/>
  <c r="R14" i="1"/>
  <c r="Q14" i="1"/>
  <c r="P14" i="1"/>
  <c r="O14" i="1"/>
  <c r="N14" i="1"/>
  <c r="M14" i="1"/>
  <c r="L14" i="1"/>
  <c r="K14" i="1"/>
  <c r="J14" i="1"/>
  <c r="G82" i="1"/>
  <c r="AB12" i="1"/>
  <c r="AG66" i="6"/>
  <c r="AG61" i="6"/>
  <c r="AG48" i="6"/>
  <c r="AL44" i="6"/>
  <c r="AL42" i="6"/>
  <c r="AE37" i="6"/>
  <c r="AM36" i="6"/>
  <c r="AE36" i="6"/>
  <c r="AG35" i="6"/>
  <c r="AF34" i="6"/>
  <c r="AI34" i="6"/>
  <c r="AJ33" i="6"/>
  <c r="AI32" i="6"/>
  <c r="AH32" i="6"/>
  <c r="AF32" i="6"/>
  <c r="AJ31" i="6"/>
  <c r="AI30" i="6"/>
  <c r="AH30" i="6"/>
  <c r="AF30" i="6"/>
  <c r="AJ29" i="6"/>
  <c r="AI28" i="6"/>
  <c r="AH28" i="6"/>
  <c r="AF28" i="6"/>
  <c r="AJ27" i="6"/>
  <c r="AI26" i="6"/>
  <c r="AH26" i="6"/>
  <c r="AF26" i="6"/>
  <c r="AJ25" i="6"/>
  <c r="AI24" i="6"/>
  <c r="AH24" i="6"/>
  <c r="AF24" i="6"/>
  <c r="AJ23" i="6"/>
  <c r="AI22" i="6"/>
  <c r="AH22" i="6"/>
  <c r="AF22" i="6"/>
  <c r="AD21" i="6"/>
  <c r="AJ21" i="6"/>
  <c r="AH20" i="6"/>
  <c r="AF20" i="6"/>
  <c r="AM19" i="6"/>
  <c r="AH19" i="6"/>
  <c r="AG19" i="6"/>
  <c r="AD19" i="6"/>
  <c r="AG18" i="6"/>
  <c r="AL18" i="6"/>
  <c r="AK18" i="6"/>
  <c r="AF18" i="6"/>
  <c r="AD18" i="6"/>
  <c r="AD17" i="6"/>
  <c r="AK32" i="6"/>
  <c r="AJ18" i="6"/>
  <c r="AH37" i="6"/>
  <c r="AG21" i="6"/>
  <c r="AG59" i="5"/>
  <c r="AK55" i="5"/>
  <c r="AF50" i="5"/>
  <c r="AF48" i="5"/>
  <c r="AF46" i="5"/>
  <c r="AF44" i="5"/>
  <c r="AF42" i="5"/>
  <c r="AF40" i="5"/>
  <c r="AI39" i="5"/>
  <c r="AF39" i="5"/>
  <c r="AF38" i="5"/>
  <c r="AK38" i="5"/>
  <c r="AE38" i="5"/>
  <c r="AM37" i="5"/>
  <c r="AF37" i="5"/>
  <c r="AE37" i="5"/>
  <c r="AF36" i="5"/>
  <c r="AM36" i="5"/>
  <c r="AK36" i="5"/>
  <c r="AH36" i="5"/>
  <c r="AE36" i="5"/>
  <c r="AL35" i="5"/>
  <c r="AK35" i="5"/>
  <c r="AJ35" i="5"/>
  <c r="AG35" i="5"/>
  <c r="AF35" i="5"/>
  <c r="AE35" i="5"/>
  <c r="AM34" i="5"/>
  <c r="AK34" i="5"/>
  <c r="AI34" i="5"/>
  <c r="AG34" i="5"/>
  <c r="AF34" i="5"/>
  <c r="AL33" i="5"/>
  <c r="AK33" i="5"/>
  <c r="AJ33" i="5"/>
  <c r="AF33" i="5"/>
  <c r="AM32" i="5"/>
  <c r="AK32" i="5"/>
  <c r="AI32" i="5"/>
  <c r="AH32" i="5"/>
  <c r="AG32" i="5"/>
  <c r="AC32" i="5"/>
  <c r="AM31" i="5"/>
  <c r="AL31" i="5"/>
  <c r="AK31" i="5"/>
  <c r="AJ31" i="5"/>
  <c r="AF31" i="5"/>
  <c r="AD31" i="5"/>
  <c r="AF30" i="5"/>
  <c r="AM30" i="5"/>
  <c r="AK30" i="5"/>
  <c r="AI30" i="5"/>
  <c r="AE30" i="5"/>
  <c r="AM29" i="5"/>
  <c r="AL29" i="5"/>
  <c r="AK29" i="5"/>
  <c r="AJ29" i="5"/>
  <c r="AG29" i="5"/>
  <c r="AF29" i="5"/>
  <c r="AD29" i="5"/>
  <c r="AF28" i="5"/>
  <c r="AK28" i="5"/>
  <c r="AE28" i="5"/>
  <c r="AH27" i="5"/>
  <c r="AM27" i="5"/>
  <c r="AK27" i="5"/>
  <c r="AJ27" i="5"/>
  <c r="AG27" i="5"/>
  <c r="AF27" i="5"/>
  <c r="AD27" i="5"/>
  <c r="AL26" i="5"/>
  <c r="AH26" i="5"/>
  <c r="AF26" i="5"/>
  <c r="AK26" i="5"/>
  <c r="AI26" i="5"/>
  <c r="AG26" i="5"/>
  <c r="AH25" i="5"/>
  <c r="AD25" i="5"/>
  <c r="AL25" i="5"/>
  <c r="AK25" i="5"/>
  <c r="AJ25" i="5"/>
  <c r="AG25" i="5"/>
  <c r="AF25" i="5"/>
  <c r="AH24" i="5"/>
  <c r="AM24" i="5"/>
  <c r="AK24" i="5"/>
  <c r="AI24" i="5"/>
  <c r="AG24" i="5"/>
  <c r="AC24" i="5"/>
  <c r="AH23" i="5"/>
  <c r="AM23" i="5"/>
  <c r="AL23" i="5"/>
  <c r="AK23" i="5"/>
  <c r="AJ23" i="5"/>
  <c r="AF23" i="5"/>
  <c r="AD23" i="5"/>
  <c r="AF22" i="5"/>
  <c r="AD22" i="5"/>
  <c r="AM22" i="5"/>
  <c r="AK22" i="5"/>
  <c r="AI22" i="5"/>
  <c r="AE22" i="5"/>
  <c r="AH21" i="5"/>
  <c r="AE21" i="5"/>
  <c r="AM21" i="5"/>
  <c r="AL21" i="5"/>
  <c r="AK21" i="5"/>
  <c r="AJ21" i="5"/>
  <c r="AG21" i="5"/>
  <c r="AF21" i="5"/>
  <c r="AD21" i="5"/>
  <c r="AI20" i="5"/>
  <c r="AH20" i="5"/>
  <c r="AF20" i="5"/>
  <c r="AD20" i="5"/>
  <c r="AK20" i="5"/>
  <c r="AE20" i="5"/>
  <c r="AH19" i="5"/>
  <c r="AM19" i="5"/>
  <c r="AK19" i="5"/>
  <c r="AJ19" i="5"/>
  <c r="AG19" i="5"/>
  <c r="AF19" i="5"/>
  <c r="AD19" i="5"/>
  <c r="AL18" i="5"/>
  <c r="AH18" i="5"/>
  <c r="AF18" i="5"/>
  <c r="AD18" i="5"/>
  <c r="AK18" i="5"/>
  <c r="AI18" i="5"/>
  <c r="AG18" i="5"/>
  <c r="AE18" i="5"/>
  <c r="AH17" i="5"/>
  <c r="AD17" i="5"/>
  <c r="X14" i="5"/>
  <c r="AL54" i="5"/>
  <c r="AK37" i="5"/>
  <c r="AI49" i="5"/>
  <c r="AH35" i="5"/>
  <c r="AG30" i="5"/>
  <c r="AF77" i="5"/>
  <c r="AE48" i="5"/>
  <c r="AD34" i="5"/>
  <c r="AC34" i="5"/>
  <c r="D14" i="5"/>
  <c r="I14" i="1"/>
  <c r="AC45" i="3"/>
  <c r="AH39" i="3"/>
  <c r="AM38" i="3"/>
  <c r="AG35" i="3"/>
  <c r="AH32" i="3"/>
  <c r="AF31" i="3"/>
  <c r="AH30" i="3"/>
  <c r="AH28" i="3"/>
  <c r="AF27" i="3"/>
  <c r="AM26" i="3"/>
  <c r="AE26" i="3"/>
  <c r="AB26" i="3"/>
  <c r="AJ25" i="3"/>
  <c r="AH25" i="3"/>
  <c r="AF25" i="3"/>
  <c r="AD25" i="3"/>
  <c r="AB25" i="3"/>
  <c r="AH24" i="3"/>
  <c r="AM23" i="3"/>
  <c r="AH23" i="3"/>
  <c r="AK23" i="3"/>
  <c r="AC23" i="3"/>
  <c r="AI22" i="3"/>
  <c r="AH22" i="3"/>
  <c r="AM22" i="3"/>
  <c r="AF22" i="3"/>
  <c r="AE22" i="3"/>
  <c r="AD22" i="3"/>
  <c r="AM21" i="3"/>
  <c r="AE21" i="3"/>
  <c r="AI21" i="3"/>
  <c r="AF21" i="3"/>
  <c r="AD21" i="3"/>
  <c r="AH20" i="3"/>
  <c r="AF20" i="3"/>
  <c r="AL20" i="3"/>
  <c r="AJ20" i="3"/>
  <c r="AD20" i="3"/>
  <c r="AJ19" i="3"/>
  <c r="AH19" i="3"/>
  <c r="AE19" i="3"/>
  <c r="AG19" i="3"/>
  <c r="AF19" i="3"/>
  <c r="AD19" i="3"/>
  <c r="AB19" i="3"/>
  <c r="AH18" i="3"/>
  <c r="AG18" i="3"/>
  <c r="AF18" i="3"/>
  <c r="AM18" i="3"/>
  <c r="AL18" i="3"/>
  <c r="AJ18" i="3"/>
  <c r="AE18" i="3"/>
  <c r="AD18" i="3"/>
  <c r="Z14" i="3"/>
  <c r="AJ30" i="3"/>
  <c r="F14" i="3"/>
  <c r="AF33" i="3"/>
  <c r="AD23" i="3"/>
  <c r="AC18" i="3"/>
  <c r="AB32" i="3"/>
  <c r="E14" i="3"/>
  <c r="AE79" i="2"/>
  <c r="AI79" i="2"/>
  <c r="AK78" i="2"/>
  <c r="AC66" i="2"/>
  <c r="AM60" i="2"/>
  <c r="AG59" i="2"/>
  <c r="AH58" i="2"/>
  <c r="AG50" i="2"/>
  <c r="AG48" i="2"/>
  <c r="AG45" i="2"/>
  <c r="AC45" i="2"/>
  <c r="AI43" i="2"/>
  <c r="AG42" i="2"/>
  <c r="AJ40" i="2"/>
  <c r="AK40" i="2"/>
  <c r="AI40" i="2"/>
  <c r="AM39" i="2"/>
  <c r="AK39" i="2"/>
  <c r="AE39" i="2"/>
  <c r="AG38" i="2"/>
  <c r="AC38" i="2"/>
  <c r="AK38" i="2"/>
  <c r="AE38" i="2"/>
  <c r="AG36" i="2"/>
  <c r="AM36" i="2"/>
  <c r="AE36" i="2"/>
  <c r="AK35" i="2"/>
  <c r="AG35" i="2"/>
  <c r="AI35" i="2"/>
  <c r="AK34" i="2"/>
  <c r="AI34" i="2"/>
  <c r="AM34" i="2"/>
  <c r="AJ34" i="2"/>
  <c r="AG34" i="2"/>
  <c r="AM33" i="2"/>
  <c r="AD33" i="2"/>
  <c r="AE32" i="2"/>
  <c r="AM32" i="2"/>
  <c r="AE31" i="2"/>
  <c r="AJ30" i="2"/>
  <c r="AC29" i="2"/>
  <c r="AK29" i="2"/>
  <c r="AH29" i="2"/>
  <c r="AK28" i="2"/>
  <c r="AI28" i="2"/>
  <c r="AH28" i="2"/>
  <c r="AM28" i="2"/>
  <c r="AJ28" i="2"/>
  <c r="AE28" i="2"/>
  <c r="AL27" i="2"/>
  <c r="AK27" i="2"/>
  <c r="AH27" i="2"/>
  <c r="AE27" i="2"/>
  <c r="AC27" i="2"/>
  <c r="AH26" i="2"/>
  <c r="AJ26" i="2"/>
  <c r="AG26" i="2"/>
  <c r="AK25" i="2"/>
  <c r="AH25" i="2"/>
  <c r="AE25" i="2"/>
  <c r="AC25" i="2"/>
  <c r="AH24" i="2"/>
  <c r="AJ24" i="2"/>
  <c r="AG24" i="2"/>
  <c r="AD23" i="2"/>
  <c r="AK23" i="2"/>
  <c r="AH23" i="2"/>
  <c r="AE23" i="2"/>
  <c r="AC23" i="2"/>
  <c r="AH22" i="2"/>
  <c r="AJ22" i="2"/>
  <c r="AG22" i="2"/>
  <c r="AD21" i="2"/>
  <c r="AK21" i="2"/>
  <c r="AH21" i="2"/>
  <c r="AG21" i="2"/>
  <c r="AE21" i="2"/>
  <c r="AC21" i="2"/>
  <c r="AH20" i="2"/>
  <c r="AK20" i="2"/>
  <c r="AJ20" i="2"/>
  <c r="AG20" i="2"/>
  <c r="AK19" i="2"/>
  <c r="AH19" i="2"/>
  <c r="AG19" i="2"/>
  <c r="AE19" i="2"/>
  <c r="AC19" i="2"/>
  <c r="AM18" i="2"/>
  <c r="AH18" i="2"/>
  <c r="AE18" i="2"/>
  <c r="AK18" i="2"/>
  <c r="AJ18" i="2"/>
  <c r="AG18" i="2"/>
  <c r="AE17" i="2"/>
  <c r="AK76" i="2"/>
  <c r="AJ46" i="2"/>
  <c r="AI70" i="2"/>
  <c r="AH48" i="2"/>
  <c r="AG43" i="2"/>
  <c r="AF30" i="2"/>
  <c r="AC47" i="2"/>
  <c r="AE85" i="1" l="1"/>
  <c r="AJ85" i="1"/>
  <c r="H91" i="1"/>
  <c r="AK73" i="1"/>
  <c r="AD85" i="1"/>
  <c r="W35" i="1"/>
  <c r="D37" i="1"/>
  <c r="X21" i="1"/>
  <c r="Z85" i="3"/>
  <c r="Z80" i="3"/>
  <c r="Z68" i="3"/>
  <c r="Z58" i="3"/>
  <c r="Z52" i="3"/>
  <c r="Z46" i="3"/>
  <c r="Z34" i="3"/>
  <c r="Z24" i="3"/>
  <c r="Z19" i="3"/>
  <c r="Z87" i="3"/>
  <c r="Z47" i="3"/>
  <c r="Z25" i="3"/>
  <c r="Z63" i="3"/>
  <c r="Z44" i="3"/>
  <c r="Z75" i="3"/>
  <c r="Z70" i="3"/>
  <c r="Z65" i="3"/>
  <c r="Z55" i="3"/>
  <c r="Z41" i="3"/>
  <c r="Z36" i="3"/>
  <c r="Z31" i="3"/>
  <c r="Z21" i="3"/>
  <c r="Z17" i="3"/>
  <c r="Z54" i="3"/>
  <c r="Z78" i="3"/>
  <c r="Z29" i="3"/>
  <c r="Z82" i="3"/>
  <c r="Z77" i="3"/>
  <c r="Z72" i="3"/>
  <c r="Z60" i="3"/>
  <c r="Z48" i="3"/>
  <c r="Z43" i="3"/>
  <c r="Z38" i="3"/>
  <c r="Z26" i="3"/>
  <c r="Z73" i="3"/>
  <c r="Z79" i="3"/>
  <c r="Z67" i="3"/>
  <c r="Z62" i="3"/>
  <c r="Z57" i="3"/>
  <c r="Z45" i="3"/>
  <c r="Z33" i="3"/>
  <c r="Z28" i="3"/>
  <c r="Z23" i="3"/>
  <c r="Z81" i="3"/>
  <c r="Z71" i="3"/>
  <c r="Z59" i="3"/>
  <c r="Z37" i="3"/>
  <c r="Z20" i="3"/>
  <c r="Z39" i="3"/>
  <c r="Z84" i="3"/>
  <c r="Z74" i="3"/>
  <c r="Z69" i="3"/>
  <c r="Z64" i="3"/>
  <c r="Z50" i="3"/>
  <c r="Z40" i="3"/>
  <c r="Z35" i="3"/>
  <c r="Z30" i="3"/>
  <c r="Z18" i="3"/>
  <c r="Z76" i="3"/>
  <c r="Z66" i="3"/>
  <c r="Z61" i="3"/>
  <c r="Z56" i="3"/>
  <c r="Z42" i="3"/>
  <c r="Z32" i="3"/>
  <c r="Z27" i="3"/>
  <c r="Z22" i="3"/>
  <c r="Z83" i="3"/>
  <c r="Z49" i="3"/>
  <c r="X74" i="5"/>
  <c r="X64" i="5"/>
  <c r="X59" i="5"/>
  <c r="X54" i="5"/>
  <c r="X40" i="5"/>
  <c r="X30" i="5"/>
  <c r="X25" i="5"/>
  <c r="X20" i="5"/>
  <c r="X79" i="5"/>
  <c r="X81" i="5"/>
  <c r="X76" i="5"/>
  <c r="X71" i="5"/>
  <c r="X61" i="5"/>
  <c r="X47" i="5"/>
  <c r="X42" i="5"/>
  <c r="X37" i="5"/>
  <c r="X27" i="5"/>
  <c r="X17" i="5"/>
  <c r="X38" i="5"/>
  <c r="X28" i="5"/>
  <c r="X50" i="5"/>
  <c r="X35" i="5"/>
  <c r="X83" i="5"/>
  <c r="X78" i="5"/>
  <c r="X66" i="5"/>
  <c r="X56" i="5"/>
  <c r="X49" i="5"/>
  <c r="X44" i="5"/>
  <c r="X32" i="5"/>
  <c r="X22" i="5"/>
  <c r="X82" i="5"/>
  <c r="X67" i="5"/>
  <c r="X45" i="5"/>
  <c r="X85" i="5"/>
  <c r="X73" i="5"/>
  <c r="X68" i="5"/>
  <c r="X63" i="5"/>
  <c r="X39" i="5"/>
  <c r="X34" i="5"/>
  <c r="X29" i="5"/>
  <c r="X19" i="5"/>
  <c r="X62" i="5"/>
  <c r="X84" i="5"/>
  <c r="X23" i="5"/>
  <c r="X80" i="5"/>
  <c r="X75" i="5"/>
  <c r="X70" i="5"/>
  <c r="X58" i="5"/>
  <c r="X46" i="5"/>
  <c r="X41" i="5"/>
  <c r="X36" i="5"/>
  <c r="X24" i="5"/>
  <c r="X48" i="5"/>
  <c r="X33" i="5"/>
  <c r="X69" i="5"/>
  <c r="X57" i="5"/>
  <c r="X18" i="5"/>
  <c r="X77" i="5"/>
  <c r="X65" i="5"/>
  <c r="X60" i="5"/>
  <c r="X55" i="5"/>
  <c r="X43" i="5"/>
  <c r="X31" i="5"/>
  <c r="X26" i="5"/>
  <c r="X21" i="5"/>
  <c r="X72" i="5"/>
  <c r="X57" i="1"/>
  <c r="X59" i="1"/>
  <c r="AI72" i="1"/>
  <c r="D85" i="1"/>
  <c r="C93" i="1"/>
  <c r="H93" i="1"/>
  <c r="C94" i="1"/>
  <c r="H94" i="1"/>
  <c r="D24" i="1"/>
  <c r="X23" i="1"/>
  <c r="E25" i="1"/>
  <c r="E31" i="1"/>
  <c r="AH84" i="1"/>
  <c r="X54" i="1"/>
  <c r="X58" i="1"/>
  <c r="X62" i="1"/>
  <c r="X70" i="1"/>
  <c r="X72" i="1"/>
  <c r="X78" i="1"/>
  <c r="D55" i="1"/>
  <c r="W57" i="1"/>
  <c r="W59" i="1"/>
  <c r="D61" i="1"/>
  <c r="W63" i="1"/>
  <c r="D67" i="1"/>
  <c r="W69" i="1"/>
  <c r="W71" i="1"/>
  <c r="D73" i="1"/>
  <c r="D75" i="1"/>
  <c r="W77" i="1"/>
  <c r="W79" i="1"/>
  <c r="D81" i="1"/>
  <c r="D83" i="1"/>
  <c r="E39" i="1"/>
  <c r="E41" i="1"/>
  <c r="X43" i="1"/>
  <c r="X45" i="1"/>
  <c r="E49" i="1"/>
  <c r="D20" i="1"/>
  <c r="W48" i="1"/>
  <c r="W50" i="1"/>
  <c r="Z25" i="1"/>
  <c r="Z47" i="1"/>
  <c r="F50" i="1"/>
  <c r="Z54" i="1"/>
  <c r="G56" i="1"/>
  <c r="G58" i="1"/>
  <c r="Z60" i="1"/>
  <c r="G62" i="1"/>
  <c r="G70" i="1"/>
  <c r="Z72" i="1"/>
  <c r="Z78" i="1"/>
  <c r="G84" i="1"/>
  <c r="X39" i="1"/>
  <c r="E45" i="1"/>
  <c r="AD22" i="1"/>
  <c r="X49" i="1"/>
  <c r="AM74" i="1"/>
  <c r="D69" i="1"/>
  <c r="AC17" i="1"/>
  <c r="F24" i="1"/>
  <c r="F26" i="1"/>
  <c r="G27" i="1"/>
  <c r="F38" i="1"/>
  <c r="Z39" i="1"/>
  <c r="F40" i="1"/>
  <c r="Z41" i="1"/>
  <c r="F42" i="1"/>
  <c r="Z43" i="1"/>
  <c r="F44" i="1"/>
  <c r="Z45" i="1"/>
  <c r="F46" i="1"/>
  <c r="G47" i="1"/>
  <c r="Y48" i="1"/>
  <c r="Z49" i="1"/>
  <c r="Y50" i="1"/>
  <c r="Y77" i="1"/>
  <c r="Y81" i="1"/>
  <c r="Y83" i="1"/>
  <c r="Z70" i="1"/>
  <c r="D72" i="1"/>
  <c r="E23" i="1"/>
  <c r="E19" i="1"/>
  <c r="X25" i="1"/>
  <c r="AC24" i="1"/>
  <c r="AD24" i="1"/>
  <c r="AD30" i="1"/>
  <c r="AD42" i="1"/>
  <c r="AD44" i="1"/>
  <c r="AC19" i="1"/>
  <c r="AC21" i="1"/>
  <c r="AC23" i="1"/>
  <c r="AC25" i="1"/>
  <c r="AC27" i="1"/>
  <c r="AC29" i="1"/>
  <c r="AC31" i="1"/>
  <c r="X38" i="1"/>
  <c r="E40" i="1"/>
  <c r="AC58" i="1"/>
  <c r="AC60" i="1"/>
  <c r="AC74" i="1"/>
  <c r="AC76" i="1"/>
  <c r="AD17" i="1"/>
  <c r="AD19" i="1"/>
  <c r="AD21" i="1"/>
  <c r="AD23" i="1"/>
  <c r="AD25" i="1"/>
  <c r="AD27" i="1"/>
  <c r="AD29" i="1"/>
  <c r="AD31" i="1"/>
  <c r="AD33" i="1"/>
  <c r="AD35" i="1"/>
  <c r="AD37" i="1"/>
  <c r="AD39" i="1"/>
  <c r="AD41" i="1"/>
  <c r="AD43" i="1"/>
  <c r="AD45" i="1"/>
  <c r="AD47" i="1"/>
  <c r="AD49" i="1"/>
  <c r="AD54" i="1"/>
  <c r="AD56" i="1"/>
  <c r="AD58" i="1"/>
  <c r="AD60" i="1"/>
  <c r="AD62" i="1"/>
  <c r="AD64" i="1"/>
  <c r="AD66" i="1"/>
  <c r="AD68" i="1"/>
  <c r="AD70" i="1"/>
  <c r="AD72" i="1"/>
  <c r="AD74" i="1"/>
  <c r="AD78" i="1"/>
  <c r="AD80" i="1"/>
  <c r="AD82" i="1"/>
  <c r="AD84" i="1"/>
  <c r="F57" i="1"/>
  <c r="Y61" i="1"/>
  <c r="Y65" i="1"/>
  <c r="Y69" i="1"/>
  <c r="D71" i="1"/>
  <c r="AB77" i="1"/>
  <c r="F48" i="1"/>
  <c r="G41" i="1"/>
  <c r="G45" i="1"/>
  <c r="G49" i="1"/>
  <c r="AI17" i="1"/>
  <c r="AI19" i="1"/>
  <c r="AI21" i="1"/>
  <c r="Q52" i="1"/>
  <c r="AJ52" i="1" s="1"/>
  <c r="G39" i="1"/>
  <c r="G43" i="1"/>
  <c r="Y18" i="1"/>
  <c r="Z19" i="1"/>
  <c r="Y20" i="1"/>
  <c r="Y22" i="1"/>
  <c r="AF20" i="1"/>
  <c r="AB23" i="1"/>
  <c r="AF36" i="1"/>
  <c r="AB39" i="1"/>
  <c r="AG21" i="1"/>
  <c r="AG23" i="1"/>
  <c r="AC26" i="1"/>
  <c r="AG37" i="1"/>
  <c r="AG39" i="1"/>
  <c r="AC40" i="1"/>
  <c r="AC42" i="1"/>
  <c r="AD18" i="1"/>
  <c r="AD20" i="1"/>
  <c r="AD26" i="1"/>
  <c r="AD28" i="1"/>
  <c r="AD32" i="1"/>
  <c r="AD34" i="1"/>
  <c r="AD36" i="1"/>
  <c r="AD38" i="1"/>
  <c r="AD40" i="1"/>
  <c r="AD46" i="1"/>
  <c r="AD48" i="1"/>
  <c r="AD50" i="1"/>
  <c r="AH17" i="1"/>
  <c r="AL18" i="1"/>
  <c r="AH19" i="1"/>
  <c r="AL20" i="1"/>
  <c r="AH21" i="1"/>
  <c r="AL22" i="1"/>
  <c r="AH23" i="1"/>
  <c r="AH25" i="1"/>
  <c r="AL26" i="1"/>
  <c r="AH27" i="1"/>
  <c r="AL28" i="1"/>
  <c r="AH29" i="1"/>
  <c r="AH31" i="1"/>
  <c r="AL32" i="1"/>
  <c r="AH33" i="1"/>
  <c r="AL34" i="1"/>
  <c r="AH35" i="1"/>
  <c r="AL36" i="1"/>
  <c r="AH37" i="1"/>
  <c r="AL38" i="1"/>
  <c r="AH39" i="1"/>
  <c r="AL40" i="1"/>
  <c r="AH41" i="1"/>
  <c r="AL42" i="1"/>
  <c r="AH43" i="1"/>
  <c r="AL44" i="1"/>
  <c r="AH45" i="1"/>
  <c r="AL46" i="1"/>
  <c r="AH47" i="1"/>
  <c r="AL48" i="1"/>
  <c r="AH49" i="1"/>
  <c r="AL50" i="1"/>
  <c r="AL77" i="1"/>
  <c r="AL81" i="1"/>
  <c r="AL85" i="1"/>
  <c r="AJ29" i="1"/>
  <c r="AM18" i="1"/>
  <c r="AM20" i="1"/>
  <c r="AM22" i="1"/>
  <c r="AI23" i="1"/>
  <c r="AM24" i="1"/>
  <c r="AI25" i="1"/>
  <c r="AM26" i="1"/>
  <c r="AI27" i="1"/>
  <c r="AM28" i="1"/>
  <c r="AI29" i="1"/>
  <c r="AM30" i="1"/>
  <c r="AI31" i="1"/>
  <c r="AM32" i="1"/>
  <c r="AI33" i="1"/>
  <c r="AM34" i="1"/>
  <c r="AI35" i="1"/>
  <c r="AM36" i="1"/>
  <c r="AI37" i="1"/>
  <c r="AM38" i="1"/>
  <c r="AI39" i="1"/>
  <c r="AM40" i="1"/>
  <c r="AI41" i="1"/>
  <c r="AM42" i="1"/>
  <c r="AI43" i="1"/>
  <c r="AM44" i="1"/>
  <c r="AI45" i="1"/>
  <c r="AM46" i="1"/>
  <c r="AI47" i="1"/>
  <c r="AM48" i="1"/>
  <c r="AI49" i="1"/>
  <c r="AM50" i="1"/>
  <c r="AI76" i="1"/>
  <c r="AI80" i="1"/>
  <c r="AI84" i="1"/>
  <c r="AJ19" i="1"/>
  <c r="AJ21" i="1"/>
  <c r="AJ23" i="1"/>
  <c r="AJ25" i="1"/>
  <c r="AJ35" i="1"/>
  <c r="AJ39" i="1"/>
  <c r="AJ41" i="1"/>
  <c r="AJ43" i="1"/>
  <c r="AJ45" i="1"/>
  <c r="AJ47" i="1"/>
  <c r="AJ49" i="1"/>
  <c r="AJ60" i="1"/>
  <c r="AJ64" i="1"/>
  <c r="AJ68" i="1"/>
  <c r="AJ72" i="1"/>
  <c r="AJ76" i="1"/>
  <c r="AJ80" i="1"/>
  <c r="AJ84" i="1"/>
  <c r="AK35" i="1"/>
  <c r="AK17" i="1"/>
  <c r="AK19" i="1"/>
  <c r="AK23" i="1"/>
  <c r="AK25" i="1"/>
  <c r="AK27" i="1"/>
  <c r="AK29" i="1"/>
  <c r="AK31" i="1"/>
  <c r="AK33" i="1"/>
  <c r="AK37" i="1"/>
  <c r="AK39" i="1"/>
  <c r="AK41" i="1"/>
  <c r="AK43" i="1"/>
  <c r="AK47" i="1"/>
  <c r="AK49" i="1"/>
  <c r="AK56" i="1"/>
  <c r="AK60" i="1"/>
  <c r="AK64" i="1"/>
  <c r="AK68" i="1"/>
  <c r="AK72" i="1"/>
  <c r="AJ36" i="1"/>
  <c r="AL17" i="1"/>
  <c r="AL21" i="1"/>
  <c r="AH24" i="1"/>
  <c r="AH26" i="1"/>
  <c r="AL27" i="1"/>
  <c r="AH28" i="1"/>
  <c r="AL29" i="1"/>
  <c r="AH30" i="1"/>
  <c r="AH32" i="1"/>
  <c r="AL33" i="1"/>
  <c r="AH34" i="1"/>
  <c r="AL35" i="1"/>
  <c r="AH36" i="1"/>
  <c r="AL37" i="1"/>
  <c r="AH38" i="1"/>
  <c r="AH40" i="1"/>
  <c r="AL41" i="1"/>
  <c r="AH42" i="1"/>
  <c r="AL43" i="1"/>
  <c r="AH44" i="1"/>
  <c r="AL45" i="1"/>
  <c r="AH46" i="1"/>
  <c r="AL47" i="1"/>
  <c r="AH48" i="1"/>
  <c r="AL49" i="1"/>
  <c r="AH50" i="1"/>
  <c r="AH55" i="1"/>
  <c r="AH59" i="1"/>
  <c r="AH63" i="1"/>
  <c r="AH67" i="1"/>
  <c r="AH71" i="1"/>
  <c r="AH75" i="1"/>
  <c r="AH79" i="1"/>
  <c r="AH83" i="1"/>
  <c r="AI18" i="1"/>
  <c r="AM19" i="1"/>
  <c r="AI20" i="1"/>
  <c r="AM21" i="1"/>
  <c r="AI22" i="1"/>
  <c r="AM23" i="1"/>
  <c r="AI24" i="1"/>
  <c r="AI26" i="1"/>
  <c r="AM27" i="1"/>
  <c r="AI28" i="1"/>
  <c r="AM29" i="1"/>
  <c r="AI30" i="1"/>
  <c r="AI32" i="1"/>
  <c r="AM33" i="1"/>
  <c r="AI34" i="1"/>
  <c r="AM35" i="1"/>
  <c r="AI36" i="1"/>
  <c r="AM37" i="1"/>
  <c r="AI38" i="1"/>
  <c r="AI40" i="1"/>
  <c r="AM41" i="1"/>
  <c r="AI42" i="1"/>
  <c r="AM43" i="1"/>
  <c r="AI44" i="1"/>
  <c r="AM45" i="1"/>
  <c r="AI46" i="1"/>
  <c r="AM47" i="1"/>
  <c r="AI48" i="1"/>
  <c r="AM49" i="1"/>
  <c r="AI50" i="1"/>
  <c r="AI55" i="1"/>
  <c r="AI59" i="1"/>
  <c r="AI63" i="1"/>
  <c r="AI67" i="1"/>
  <c r="AI71" i="1"/>
  <c r="AI75" i="1"/>
  <c r="AK22" i="1"/>
  <c r="AJ18" i="1"/>
  <c r="AJ20" i="1"/>
  <c r="AJ22" i="1"/>
  <c r="AJ24" i="1"/>
  <c r="AJ26" i="1"/>
  <c r="AJ28" i="1"/>
  <c r="AJ30" i="1"/>
  <c r="AJ32" i="1"/>
  <c r="AJ34" i="1"/>
  <c r="AJ38" i="1"/>
  <c r="AJ40" i="1"/>
  <c r="AJ42" i="1"/>
  <c r="AJ46" i="1"/>
  <c r="AJ48" i="1"/>
  <c r="AJ50" i="1"/>
  <c r="AJ44" i="1"/>
  <c r="AK18" i="1"/>
  <c r="AK20" i="1"/>
  <c r="AK26" i="1"/>
  <c r="AK28" i="1"/>
  <c r="AK30" i="1"/>
  <c r="AK32" i="1"/>
  <c r="AK34" i="1"/>
  <c r="AK36" i="1"/>
  <c r="AK38" i="1"/>
  <c r="AK40" i="1"/>
  <c r="AK42" i="1"/>
  <c r="AK44" i="1"/>
  <c r="AK46" i="1"/>
  <c r="AK48" i="1"/>
  <c r="AK50" i="1"/>
  <c r="AK77" i="1"/>
  <c r="AK81" i="1"/>
  <c r="AK85" i="1"/>
  <c r="AK45" i="1"/>
  <c r="Z24" i="1"/>
  <c r="Z30" i="1"/>
  <c r="Z21" i="1"/>
  <c r="Z23" i="1"/>
  <c r="AH20" i="1"/>
  <c r="G30" i="1"/>
  <c r="Z22" i="1"/>
  <c r="G24" i="1"/>
  <c r="AK24" i="1"/>
  <c r="Z56" i="1"/>
  <c r="Y75" i="1"/>
  <c r="V54" i="1"/>
  <c r="V58" i="1"/>
  <c r="V60" i="1"/>
  <c r="G54" i="1"/>
  <c r="G78" i="1"/>
  <c r="F55" i="1"/>
  <c r="G60" i="1"/>
  <c r="Y67" i="1"/>
  <c r="G59" i="1"/>
  <c r="Z61" i="1"/>
  <c r="Z67" i="1"/>
  <c r="Z69" i="1"/>
  <c r="W62" i="1"/>
  <c r="V62" i="1"/>
  <c r="W66" i="1"/>
  <c r="V66" i="1"/>
  <c r="W68" i="1"/>
  <c r="V68" i="1"/>
  <c r="D66" i="1"/>
  <c r="V55" i="1"/>
  <c r="V57" i="1"/>
  <c r="V59" i="1"/>
  <c r="V61" i="1"/>
  <c r="V63" i="1"/>
  <c r="V65" i="1"/>
  <c r="V67" i="1"/>
  <c r="V69" i="1"/>
  <c r="V71" i="1"/>
  <c r="V73" i="1"/>
  <c r="V75" i="1"/>
  <c r="V77" i="1"/>
  <c r="V79" i="1"/>
  <c r="V81" i="1"/>
  <c r="V83" i="1"/>
  <c r="V85" i="1"/>
  <c r="AC84" i="1"/>
  <c r="D62" i="1"/>
  <c r="D56" i="1"/>
  <c r="V56" i="1"/>
  <c r="W64" i="1"/>
  <c r="V64" i="1"/>
  <c r="W70" i="1"/>
  <c r="V70" i="1"/>
  <c r="W72" i="1"/>
  <c r="V72" i="1"/>
  <c r="W74" i="1"/>
  <c r="V74" i="1"/>
  <c r="W76" i="1"/>
  <c r="V76" i="1"/>
  <c r="W78" i="1"/>
  <c r="V78" i="1"/>
  <c r="W80" i="1"/>
  <c r="V80" i="1"/>
  <c r="W82" i="1"/>
  <c r="V82" i="1"/>
  <c r="W84" i="1"/>
  <c r="V84" i="1"/>
  <c r="AG57" i="1"/>
  <c r="AE17" i="1"/>
  <c r="AE19" i="1"/>
  <c r="AE21" i="1"/>
  <c r="AE23" i="1"/>
  <c r="AE25" i="1"/>
  <c r="AE27" i="1"/>
  <c r="AE29" i="1"/>
  <c r="AE31" i="1"/>
  <c r="AE33" i="1"/>
  <c r="AE35" i="1"/>
  <c r="AE37" i="1"/>
  <c r="AE39" i="1"/>
  <c r="AE41" i="1"/>
  <c r="AE43" i="1"/>
  <c r="AE45" i="1"/>
  <c r="AE47" i="1"/>
  <c r="AE49" i="1"/>
  <c r="V18" i="1"/>
  <c r="V20" i="1"/>
  <c r="D22" i="1"/>
  <c r="V22" i="1"/>
  <c r="V24" i="1"/>
  <c r="V26" i="1"/>
  <c r="V28" i="1"/>
  <c r="V30" i="1"/>
  <c r="V32" i="1"/>
  <c r="V34" i="1"/>
  <c r="V36" i="1"/>
  <c r="V38" i="1"/>
  <c r="V40" i="1"/>
  <c r="V42" i="1"/>
  <c r="V44" i="1"/>
  <c r="V46" i="1"/>
  <c r="V48" i="1"/>
  <c r="V50" i="1"/>
  <c r="AF54" i="1"/>
  <c r="AF70" i="1"/>
  <c r="AG55" i="1"/>
  <c r="AG71" i="1"/>
  <c r="AG17" i="1"/>
  <c r="AC18" i="1"/>
  <c r="AG19" i="1"/>
  <c r="AC20" i="1"/>
  <c r="AC22" i="1"/>
  <c r="AG25" i="1"/>
  <c r="AG73" i="1"/>
  <c r="AE18" i="1"/>
  <c r="AE20" i="1"/>
  <c r="AE22" i="1"/>
  <c r="AE24" i="1"/>
  <c r="AE26" i="1"/>
  <c r="AE28" i="1"/>
  <c r="AE30" i="1"/>
  <c r="AE32" i="1"/>
  <c r="AE34" i="1"/>
  <c r="AE36" i="1"/>
  <c r="AE38" i="1"/>
  <c r="AE40" i="1"/>
  <c r="AE42" i="1"/>
  <c r="AE44" i="1"/>
  <c r="AE46" i="1"/>
  <c r="AE48" i="1"/>
  <c r="AE50" i="1"/>
  <c r="V17" i="1"/>
  <c r="AF18" i="1"/>
  <c r="V19" i="1"/>
  <c r="X20" i="1"/>
  <c r="V21" i="1"/>
  <c r="X22" i="1"/>
  <c r="W23" i="1"/>
  <c r="V23" i="1"/>
  <c r="E24" i="1"/>
  <c r="W25" i="1"/>
  <c r="V25" i="1"/>
  <c r="X26" i="1"/>
  <c r="V27" i="1"/>
  <c r="X28" i="1"/>
  <c r="V29" i="1"/>
  <c r="X30" i="1"/>
  <c r="D31" i="1"/>
  <c r="V31" i="1"/>
  <c r="X32" i="1"/>
  <c r="AB33" i="1"/>
  <c r="V33" i="1"/>
  <c r="V35" i="1"/>
  <c r="V37" i="1"/>
  <c r="V39" i="1"/>
  <c r="V41" i="1"/>
  <c r="V43" i="1"/>
  <c r="V45" i="1"/>
  <c r="V47" i="1"/>
  <c r="V49" i="1"/>
  <c r="E17" i="1"/>
  <c r="AD76" i="1"/>
  <c r="C71" i="1"/>
  <c r="C79" i="1"/>
  <c r="Z77" i="1"/>
  <c r="C54" i="1"/>
  <c r="F54" i="1"/>
  <c r="F56" i="1"/>
  <c r="C58" i="1"/>
  <c r="F58" i="1"/>
  <c r="Y66" i="1"/>
  <c r="Y68" i="1"/>
  <c r="AJ56" i="1"/>
  <c r="C60" i="1"/>
  <c r="C68" i="1"/>
  <c r="C76" i="1"/>
  <c r="C84" i="1"/>
  <c r="C55" i="1"/>
  <c r="C57" i="1"/>
  <c r="C59" i="1"/>
  <c r="C61" i="1"/>
  <c r="C63" i="1"/>
  <c r="C65" i="1"/>
  <c r="C67" i="1"/>
  <c r="C69" i="1"/>
  <c r="C73" i="1"/>
  <c r="C75" i="1"/>
  <c r="C77" i="1"/>
  <c r="C81" i="1"/>
  <c r="C83" i="1"/>
  <c r="C85" i="1"/>
  <c r="G18" i="1"/>
  <c r="G20" i="1"/>
  <c r="G22" i="1"/>
  <c r="AM17" i="1"/>
  <c r="AL25" i="1"/>
  <c r="AL31" i="1"/>
  <c r="AL39" i="1"/>
  <c r="AL57" i="1"/>
  <c r="AL61" i="1"/>
  <c r="AL65" i="1"/>
  <c r="AL69" i="1"/>
  <c r="AL73" i="1"/>
  <c r="AM78" i="1"/>
  <c r="AM82" i="1"/>
  <c r="AM39" i="1"/>
  <c r="Z18" i="1"/>
  <c r="Z20" i="1"/>
  <c r="Y26" i="1"/>
  <c r="F27" i="1"/>
  <c r="Y29" i="1"/>
  <c r="Y31" i="1"/>
  <c r="Y33" i="1"/>
  <c r="C35" i="1"/>
  <c r="Y35" i="1"/>
  <c r="F37" i="1"/>
  <c r="C43" i="1"/>
  <c r="C45" i="1"/>
  <c r="F49" i="1"/>
  <c r="AH18" i="1"/>
  <c r="AK21" i="1"/>
  <c r="AL23" i="1"/>
  <c r="AL24" i="1"/>
  <c r="AL30" i="1"/>
  <c r="AH54" i="1"/>
  <c r="AJ55" i="1"/>
  <c r="AL56" i="1"/>
  <c r="AH58" i="1"/>
  <c r="AJ59" i="1"/>
  <c r="AL60" i="1"/>
  <c r="AH62" i="1"/>
  <c r="AJ63" i="1"/>
  <c r="AL64" i="1"/>
  <c r="AH66" i="1"/>
  <c r="AJ67" i="1"/>
  <c r="AL68" i="1"/>
  <c r="AH70" i="1"/>
  <c r="AJ71" i="1"/>
  <c r="AL72" i="1"/>
  <c r="AH74" i="1"/>
  <c r="AJ75" i="1"/>
  <c r="AK76" i="1"/>
  <c r="AM77" i="1"/>
  <c r="AI79" i="1"/>
  <c r="AK80" i="1"/>
  <c r="AM81" i="1"/>
  <c r="AI83" i="1"/>
  <c r="AK84" i="1"/>
  <c r="AM85" i="1"/>
  <c r="Z14" i="1"/>
  <c r="G19" i="1"/>
  <c r="G21" i="1"/>
  <c r="F17" i="1"/>
  <c r="AJ33" i="1"/>
  <c r="AI54" i="1"/>
  <c r="AK55" i="1"/>
  <c r="AM56" i="1"/>
  <c r="AI58" i="1"/>
  <c r="AK59" i="1"/>
  <c r="AM60" i="1"/>
  <c r="AI62" i="1"/>
  <c r="AK63" i="1"/>
  <c r="AM64" i="1"/>
  <c r="AI66" i="1"/>
  <c r="AK67" i="1"/>
  <c r="AM68" i="1"/>
  <c r="AI70" i="1"/>
  <c r="AK71" i="1"/>
  <c r="AM72" i="1"/>
  <c r="AI74" i="1"/>
  <c r="AK75" i="1"/>
  <c r="AL76" i="1"/>
  <c r="AH78" i="1"/>
  <c r="AJ79" i="1"/>
  <c r="AL80" i="1"/>
  <c r="AH82" i="1"/>
  <c r="AJ83" i="1"/>
  <c r="AL84" i="1"/>
  <c r="AM25" i="1"/>
  <c r="AM31" i="1"/>
  <c r="AM57" i="1"/>
  <c r="AM61" i="1"/>
  <c r="AM65" i="1"/>
  <c r="AM69" i="1"/>
  <c r="AM73" i="1"/>
  <c r="P52" i="1"/>
  <c r="AI52" i="1" s="1"/>
  <c r="G17" i="1"/>
  <c r="AL19" i="1"/>
  <c r="AJ27" i="1"/>
  <c r="AJ54" i="1"/>
  <c r="AL55" i="1"/>
  <c r="AH57" i="1"/>
  <c r="AJ58" i="1"/>
  <c r="AL59" i="1"/>
  <c r="AH61" i="1"/>
  <c r="AJ62" i="1"/>
  <c r="AL63" i="1"/>
  <c r="AH65" i="1"/>
  <c r="AJ66" i="1"/>
  <c r="AL67" i="1"/>
  <c r="AH69" i="1"/>
  <c r="AJ70" i="1"/>
  <c r="AL71" i="1"/>
  <c r="AH73" i="1"/>
  <c r="AJ74" i="1"/>
  <c r="AL75" i="1"/>
  <c r="AM76" i="1"/>
  <c r="AI78" i="1"/>
  <c r="AK79" i="1"/>
  <c r="AM80" i="1"/>
  <c r="AI82" i="1"/>
  <c r="AK83" i="1"/>
  <c r="AM84" i="1"/>
  <c r="G23" i="1"/>
  <c r="C30" i="1"/>
  <c r="AJ17" i="1"/>
  <c r="AK54" i="1"/>
  <c r="AM55" i="1"/>
  <c r="AI57" i="1"/>
  <c r="AK58" i="1"/>
  <c r="AM59" i="1"/>
  <c r="AI61" i="1"/>
  <c r="AK62" i="1"/>
  <c r="AM63" i="1"/>
  <c r="AI65" i="1"/>
  <c r="AK66" i="1"/>
  <c r="AM67" i="1"/>
  <c r="AI69" i="1"/>
  <c r="AK70" i="1"/>
  <c r="AM71" i="1"/>
  <c r="AI73" i="1"/>
  <c r="AK74" i="1"/>
  <c r="AM75" i="1"/>
  <c r="AH77" i="1"/>
  <c r="AJ78" i="1"/>
  <c r="AL79" i="1"/>
  <c r="AH81" i="1"/>
  <c r="AJ82" i="1"/>
  <c r="AL83" i="1"/>
  <c r="AH85" i="1"/>
  <c r="Z17" i="1"/>
  <c r="G25" i="1"/>
  <c r="Z27" i="1"/>
  <c r="G32" i="1"/>
  <c r="C38" i="1"/>
  <c r="C49" i="1"/>
  <c r="AH22" i="1"/>
  <c r="AJ31" i="1"/>
  <c r="AL54" i="1"/>
  <c r="AH56" i="1"/>
  <c r="AJ57" i="1"/>
  <c r="AL58" i="1"/>
  <c r="AH60" i="1"/>
  <c r="AJ61" i="1"/>
  <c r="AL62" i="1"/>
  <c r="AH64" i="1"/>
  <c r="AJ65" i="1"/>
  <c r="AL66" i="1"/>
  <c r="AH68" i="1"/>
  <c r="AJ69" i="1"/>
  <c r="AL70" i="1"/>
  <c r="AH72" i="1"/>
  <c r="AJ73" i="1"/>
  <c r="AL74" i="1"/>
  <c r="AI77" i="1"/>
  <c r="AK78" i="1"/>
  <c r="AM79" i="1"/>
  <c r="AI81" i="1"/>
  <c r="AK82" i="1"/>
  <c r="AM83" i="1"/>
  <c r="AI85" i="1"/>
  <c r="AJ37" i="1"/>
  <c r="AM54" i="1"/>
  <c r="AI56" i="1"/>
  <c r="AK57" i="1"/>
  <c r="AM58" i="1"/>
  <c r="AI60" i="1"/>
  <c r="AK61" i="1"/>
  <c r="AM62" i="1"/>
  <c r="AI64" i="1"/>
  <c r="AK65" i="1"/>
  <c r="AM66" i="1"/>
  <c r="AI68" i="1"/>
  <c r="AK69" i="1"/>
  <c r="AM70" i="1"/>
  <c r="AH76" i="1"/>
  <c r="AJ77" i="1"/>
  <c r="AL78" i="1"/>
  <c r="AH80" i="1"/>
  <c r="AJ81" i="1"/>
  <c r="AL82" i="1"/>
  <c r="AB73" i="1"/>
  <c r="C62" i="1"/>
  <c r="C70" i="1"/>
  <c r="C78" i="1"/>
  <c r="AB57" i="1"/>
  <c r="C56" i="1"/>
  <c r="C64" i="1"/>
  <c r="C72" i="1"/>
  <c r="C80" i="1"/>
  <c r="C66" i="1"/>
  <c r="C74" i="1"/>
  <c r="C82" i="1"/>
  <c r="AF85" i="1"/>
  <c r="AF83" i="1"/>
  <c r="AF81" i="1"/>
  <c r="AF79" i="1"/>
  <c r="AF77" i="1"/>
  <c r="AF75" i="1"/>
  <c r="AF73" i="1"/>
  <c r="AF71" i="1"/>
  <c r="AF69" i="1"/>
  <c r="AF67" i="1"/>
  <c r="AF65" i="1"/>
  <c r="AF63" i="1"/>
  <c r="AF61" i="1"/>
  <c r="AF59" i="1"/>
  <c r="AF57" i="1"/>
  <c r="AF55" i="1"/>
  <c r="I52" i="1"/>
  <c r="AB52" i="1" s="1"/>
  <c r="D17" i="1"/>
  <c r="W17" i="1"/>
  <c r="W19" i="1"/>
  <c r="C19" i="1"/>
  <c r="W21" i="1"/>
  <c r="C21" i="1"/>
  <c r="D27" i="1"/>
  <c r="C27" i="1"/>
  <c r="W29" i="1"/>
  <c r="C29" i="1"/>
  <c r="C31" i="1"/>
  <c r="AF22" i="1"/>
  <c r="AB25" i="1"/>
  <c r="AF38" i="1"/>
  <c r="AB41" i="1"/>
  <c r="AF56" i="1"/>
  <c r="AB59" i="1"/>
  <c r="AF72" i="1"/>
  <c r="AB75" i="1"/>
  <c r="AG84" i="1"/>
  <c r="AG82" i="1"/>
  <c r="AG80" i="1"/>
  <c r="AG78" i="1"/>
  <c r="AG76" i="1"/>
  <c r="AG74" i="1"/>
  <c r="AG72" i="1"/>
  <c r="AG70" i="1"/>
  <c r="AG68" i="1"/>
  <c r="AG66" i="1"/>
  <c r="AG64" i="1"/>
  <c r="AG62" i="1"/>
  <c r="AG60" i="1"/>
  <c r="AG58" i="1"/>
  <c r="AG56" i="1"/>
  <c r="AG54" i="1"/>
  <c r="AG18" i="1"/>
  <c r="AG20" i="1"/>
  <c r="AG22" i="1"/>
  <c r="AG24" i="1"/>
  <c r="AG26" i="1"/>
  <c r="AG28" i="1"/>
  <c r="AG30" i="1"/>
  <c r="AG32" i="1"/>
  <c r="AC33" i="1"/>
  <c r="AG34" i="1"/>
  <c r="AC35" i="1"/>
  <c r="AG36" i="1"/>
  <c r="AC37" i="1"/>
  <c r="AG38" i="1"/>
  <c r="AC39" i="1"/>
  <c r="AG40" i="1"/>
  <c r="AC41" i="1"/>
  <c r="AG42" i="1"/>
  <c r="AC43" i="1"/>
  <c r="AG44" i="1"/>
  <c r="AC45" i="1"/>
  <c r="AG46" i="1"/>
  <c r="AC47" i="1"/>
  <c r="AG48" i="1"/>
  <c r="AC49" i="1"/>
  <c r="AG50" i="1"/>
  <c r="C33" i="1"/>
  <c r="AF24" i="1"/>
  <c r="AB27" i="1"/>
  <c r="AC28" i="1"/>
  <c r="AF40" i="1"/>
  <c r="AG41" i="1"/>
  <c r="AB43" i="1"/>
  <c r="AC44" i="1"/>
  <c r="AF58" i="1"/>
  <c r="AG59" i="1"/>
  <c r="AB61" i="1"/>
  <c r="AC62" i="1"/>
  <c r="AF74" i="1"/>
  <c r="AG75" i="1"/>
  <c r="AC78" i="1"/>
  <c r="D14" i="1"/>
  <c r="AB84" i="1"/>
  <c r="AB82" i="1"/>
  <c r="AB80" i="1"/>
  <c r="AB78" i="1"/>
  <c r="AB76" i="1"/>
  <c r="AB74" i="1"/>
  <c r="AB72" i="1"/>
  <c r="AB70" i="1"/>
  <c r="AB68" i="1"/>
  <c r="AB66" i="1"/>
  <c r="AB64" i="1"/>
  <c r="AB62" i="1"/>
  <c r="AB60" i="1"/>
  <c r="AB58" i="1"/>
  <c r="AB56" i="1"/>
  <c r="AB54" i="1"/>
  <c r="J52" i="1"/>
  <c r="AC52" i="1" s="1"/>
  <c r="AF26" i="1"/>
  <c r="AG27" i="1"/>
  <c r="AB29" i="1"/>
  <c r="AC30" i="1"/>
  <c r="AF42" i="1"/>
  <c r="AG43" i="1"/>
  <c r="AB45" i="1"/>
  <c r="AC46" i="1"/>
  <c r="AF60" i="1"/>
  <c r="AG61" i="1"/>
  <c r="AB63" i="1"/>
  <c r="AC64" i="1"/>
  <c r="AF76" i="1"/>
  <c r="AG77" i="1"/>
  <c r="AB79" i="1"/>
  <c r="AC80" i="1"/>
  <c r="C17" i="1"/>
  <c r="C39" i="1"/>
  <c r="AF28" i="1"/>
  <c r="AG29" i="1"/>
  <c r="AB31" i="1"/>
  <c r="AC32" i="1"/>
  <c r="AF44" i="1"/>
  <c r="AG45" i="1"/>
  <c r="AB47" i="1"/>
  <c r="AC48" i="1"/>
  <c r="AF62" i="1"/>
  <c r="AG63" i="1"/>
  <c r="AB65" i="1"/>
  <c r="AC66" i="1"/>
  <c r="AF78" i="1"/>
  <c r="AG79" i="1"/>
  <c r="AB81" i="1"/>
  <c r="AC82" i="1"/>
  <c r="AF17" i="1"/>
  <c r="AB18" i="1"/>
  <c r="C18" i="1"/>
  <c r="AF19" i="1"/>
  <c r="AB20" i="1"/>
  <c r="C20" i="1"/>
  <c r="AF21" i="1"/>
  <c r="AB22" i="1"/>
  <c r="AF23" i="1"/>
  <c r="AB24" i="1"/>
  <c r="C24" i="1"/>
  <c r="AF25" i="1"/>
  <c r="AB26" i="1"/>
  <c r="C26" i="1"/>
  <c r="AF27" i="1"/>
  <c r="AB28" i="1"/>
  <c r="C28" i="1"/>
  <c r="AF29" i="1"/>
  <c r="AB30" i="1"/>
  <c r="AF31" i="1"/>
  <c r="AB32" i="1"/>
  <c r="C32" i="1"/>
  <c r="AF33" i="1"/>
  <c r="AB34" i="1"/>
  <c r="C34" i="1"/>
  <c r="AF35" i="1"/>
  <c r="AB36" i="1"/>
  <c r="C36" i="1"/>
  <c r="AF37" i="1"/>
  <c r="AB38" i="1"/>
  <c r="AF39" i="1"/>
  <c r="AB40" i="1"/>
  <c r="C40" i="1"/>
  <c r="AF41" i="1"/>
  <c r="X41" i="1"/>
  <c r="AB42" i="1"/>
  <c r="C42" i="1"/>
  <c r="AF43" i="1"/>
  <c r="AB44" i="1"/>
  <c r="C44" i="1"/>
  <c r="AF45" i="1"/>
  <c r="AB46" i="1"/>
  <c r="AF47" i="1"/>
  <c r="AB48" i="1"/>
  <c r="C48" i="1"/>
  <c r="AF49" i="1"/>
  <c r="AB50" i="1"/>
  <c r="C50" i="1"/>
  <c r="C22" i="1"/>
  <c r="C41" i="1"/>
  <c r="AB17" i="1"/>
  <c r="AF30" i="1"/>
  <c r="AG31" i="1"/>
  <c r="AC34" i="1"/>
  <c r="AF46" i="1"/>
  <c r="AG47" i="1"/>
  <c r="AB49" i="1"/>
  <c r="AC50" i="1"/>
  <c r="AF64" i="1"/>
  <c r="AG65" i="1"/>
  <c r="AB67" i="1"/>
  <c r="AC68" i="1"/>
  <c r="AF80" i="1"/>
  <c r="AG81" i="1"/>
  <c r="AB83" i="1"/>
  <c r="X19" i="1"/>
  <c r="E21" i="1"/>
  <c r="E33" i="1"/>
  <c r="AC85" i="1"/>
  <c r="AC83" i="1"/>
  <c r="AC81" i="1"/>
  <c r="AC79" i="1"/>
  <c r="AC77" i="1"/>
  <c r="AC75" i="1"/>
  <c r="AC73" i="1"/>
  <c r="AC71" i="1"/>
  <c r="AC69" i="1"/>
  <c r="AC67" i="1"/>
  <c r="AC65" i="1"/>
  <c r="AC63" i="1"/>
  <c r="AC61" i="1"/>
  <c r="AC59" i="1"/>
  <c r="AC57" i="1"/>
  <c r="AC55" i="1"/>
  <c r="C23" i="1"/>
  <c r="C46" i="1"/>
  <c r="AB19" i="1"/>
  <c r="AF32" i="1"/>
  <c r="AG33" i="1"/>
  <c r="AB35" i="1"/>
  <c r="AC36" i="1"/>
  <c r="AF48" i="1"/>
  <c r="AG49" i="1"/>
  <c r="AC54" i="1"/>
  <c r="AF66" i="1"/>
  <c r="AG67" i="1"/>
  <c r="AB69" i="1"/>
  <c r="AC70" i="1"/>
  <c r="AF82" i="1"/>
  <c r="AG83" i="1"/>
  <c r="AB85" i="1"/>
  <c r="D18" i="1"/>
  <c r="E43" i="1"/>
  <c r="X47" i="1"/>
  <c r="C25" i="1"/>
  <c r="C47" i="1"/>
  <c r="AB21" i="1"/>
  <c r="AF34" i="1"/>
  <c r="AG35" i="1"/>
  <c r="AB37" i="1"/>
  <c r="AC38" i="1"/>
  <c r="AF50" i="1"/>
  <c r="AB55" i="1"/>
  <c r="AC56" i="1"/>
  <c r="AF68" i="1"/>
  <c r="AG69" i="1"/>
  <c r="AB71" i="1"/>
  <c r="AC72" i="1"/>
  <c r="AF84" i="1"/>
  <c r="AG85" i="1"/>
  <c r="AE54" i="1"/>
  <c r="AE56" i="1"/>
  <c r="AE58" i="1"/>
  <c r="AE60" i="1"/>
  <c r="AE62" i="1"/>
  <c r="AE64" i="1"/>
  <c r="AE66" i="1"/>
  <c r="AE68" i="1"/>
  <c r="AE70" i="1"/>
  <c r="AE72" i="1"/>
  <c r="AE74" i="1"/>
  <c r="AE76" i="1"/>
  <c r="AE78" i="1"/>
  <c r="AE80" i="1"/>
  <c r="AE82" i="1"/>
  <c r="AE84" i="1"/>
  <c r="AD55" i="1"/>
  <c r="AD57" i="1"/>
  <c r="AD59" i="1"/>
  <c r="AD61" i="1"/>
  <c r="AD63" i="1"/>
  <c r="AD65" i="1"/>
  <c r="AD67" i="1"/>
  <c r="AD69" i="1"/>
  <c r="AD71" i="1"/>
  <c r="AD73" i="1"/>
  <c r="AD75" i="1"/>
  <c r="AD77" i="1"/>
  <c r="AD79" i="1"/>
  <c r="AD81" i="1"/>
  <c r="AD83" i="1"/>
  <c r="AE55" i="1"/>
  <c r="AE57" i="1"/>
  <c r="AE59" i="1"/>
  <c r="AE61" i="1"/>
  <c r="AE63" i="1"/>
  <c r="AE65" i="1"/>
  <c r="AE67" i="1"/>
  <c r="AE69" i="1"/>
  <c r="AE71" i="1"/>
  <c r="AE73" i="1"/>
  <c r="AE75" i="1"/>
  <c r="AE77" i="1"/>
  <c r="AE79" i="1"/>
  <c r="AE81" i="1"/>
  <c r="AE83" i="1"/>
  <c r="E34" i="1"/>
  <c r="D35" i="1"/>
  <c r="X36" i="1"/>
  <c r="W37" i="1"/>
  <c r="E38" i="1"/>
  <c r="X40" i="1"/>
  <c r="X42" i="1"/>
  <c r="E44" i="1"/>
  <c r="X46" i="1"/>
  <c r="W49" i="1"/>
  <c r="X50" i="1"/>
  <c r="C37" i="1"/>
  <c r="E59" i="1"/>
  <c r="D64" i="1"/>
  <c r="D74" i="1"/>
  <c r="D76" i="1"/>
  <c r="D68" i="1"/>
  <c r="D78" i="1"/>
  <c r="D80" i="1"/>
  <c r="D82" i="1"/>
  <c r="D70" i="1"/>
  <c r="D84" i="1"/>
  <c r="F29" i="1"/>
  <c r="X44" i="1"/>
  <c r="D49" i="1"/>
  <c r="E50" i="1"/>
  <c r="E28" i="1"/>
  <c r="D29" i="1"/>
  <c r="F31" i="1"/>
  <c r="F33" i="1"/>
  <c r="X34" i="1"/>
  <c r="E36" i="1"/>
  <c r="X18" i="1"/>
  <c r="E20" i="1"/>
  <c r="E30" i="1"/>
  <c r="E32" i="1"/>
  <c r="Y49" i="1"/>
  <c r="F19" i="1"/>
  <c r="F23" i="1"/>
  <c r="X24" i="1"/>
  <c r="E26" i="1"/>
  <c r="F35" i="1"/>
  <c r="E42" i="1"/>
  <c r="Y19" i="1"/>
  <c r="F21" i="1"/>
  <c r="Y23" i="1"/>
  <c r="Y21" i="1"/>
  <c r="E14" i="1"/>
  <c r="E18" i="1"/>
  <c r="G14" i="1"/>
  <c r="R52" i="1"/>
  <c r="AK52" i="1" s="1"/>
  <c r="F18" i="1"/>
  <c r="W18" i="1"/>
  <c r="F20" i="1"/>
  <c r="W20" i="1"/>
  <c r="F22" i="1"/>
  <c r="W22" i="1"/>
  <c r="W24" i="1"/>
  <c r="E27" i="1"/>
  <c r="W27" i="1"/>
  <c r="Z29" i="1"/>
  <c r="G29" i="1"/>
  <c r="W31" i="1"/>
  <c r="Y32" i="1"/>
  <c r="F32" i="1"/>
  <c r="Z32" i="1"/>
  <c r="D33" i="1"/>
  <c r="F41" i="1"/>
  <c r="Y41" i="1"/>
  <c r="F45" i="1"/>
  <c r="Y45" i="1"/>
  <c r="G48" i="1"/>
  <c r="E22" i="1"/>
  <c r="K52" i="1"/>
  <c r="S52" i="1"/>
  <c r="AL52" i="1" s="1"/>
  <c r="Y27" i="1"/>
  <c r="X27" i="1"/>
  <c r="E35" i="1"/>
  <c r="X48" i="1"/>
  <c r="E48" i="1"/>
  <c r="L52" i="1"/>
  <c r="AE52" i="1" s="1"/>
  <c r="T52" i="1"/>
  <c r="AM52" i="1" s="1"/>
  <c r="D19" i="1"/>
  <c r="D21" i="1"/>
  <c r="D23" i="1"/>
  <c r="Y24" i="1"/>
  <c r="D25" i="1"/>
  <c r="W26" i="1"/>
  <c r="X29" i="1"/>
  <c r="W32" i="1"/>
  <c r="D32" i="1"/>
  <c r="W34" i="1"/>
  <c r="W40" i="1"/>
  <c r="D40" i="1"/>
  <c r="G40" i="1"/>
  <c r="W44" i="1"/>
  <c r="D44" i="1"/>
  <c r="Z44" i="1"/>
  <c r="G44" i="1"/>
  <c r="F14" i="1"/>
  <c r="M52" i="1"/>
  <c r="Y30" i="1"/>
  <c r="F30" i="1"/>
  <c r="Z34" i="1"/>
  <c r="G34" i="1"/>
  <c r="F39" i="1"/>
  <c r="Y39" i="1"/>
  <c r="Z36" i="1"/>
  <c r="G36" i="1"/>
  <c r="F60" i="1"/>
  <c r="N52" i="1"/>
  <c r="AG52" i="1" s="1"/>
  <c r="F25" i="1"/>
  <c r="G26" i="1"/>
  <c r="Z26" i="1"/>
  <c r="Y28" i="1"/>
  <c r="F28" i="1"/>
  <c r="Z28" i="1"/>
  <c r="E29" i="1"/>
  <c r="X33" i="1"/>
  <c r="F43" i="1"/>
  <c r="Y43" i="1"/>
  <c r="Z50" i="1"/>
  <c r="G50" i="1"/>
  <c r="Y59" i="1"/>
  <c r="F59" i="1"/>
  <c r="W14" i="1"/>
  <c r="O52" i="1"/>
  <c r="X17" i="1"/>
  <c r="Y25" i="1"/>
  <c r="D26" i="1"/>
  <c r="G28" i="1"/>
  <c r="W30" i="1"/>
  <c r="D30" i="1"/>
  <c r="Z31" i="1"/>
  <c r="G31" i="1"/>
  <c r="W33" i="1"/>
  <c r="E37" i="1"/>
  <c r="W38" i="1"/>
  <c r="D38" i="1"/>
  <c r="G38" i="1"/>
  <c r="E68" i="1"/>
  <c r="X68" i="1"/>
  <c r="Z68" i="1"/>
  <c r="G68" i="1"/>
  <c r="Y14" i="1"/>
  <c r="X31" i="1"/>
  <c r="D60" i="1"/>
  <c r="W60" i="1"/>
  <c r="X14" i="1"/>
  <c r="Y17" i="1"/>
  <c r="W28" i="1"/>
  <c r="D28" i="1"/>
  <c r="W36" i="1"/>
  <c r="W42" i="1"/>
  <c r="D42" i="1"/>
  <c r="Z42" i="1"/>
  <c r="G42" i="1"/>
  <c r="W46" i="1"/>
  <c r="D46" i="1"/>
  <c r="Z46" i="1"/>
  <c r="G46" i="1"/>
  <c r="G33" i="1"/>
  <c r="G35" i="1"/>
  <c r="X35" i="1"/>
  <c r="G37" i="1"/>
  <c r="X37" i="1"/>
  <c r="W47" i="1"/>
  <c r="D47" i="1"/>
  <c r="D48" i="1"/>
  <c r="I87" i="1"/>
  <c r="AB87" i="1" s="1"/>
  <c r="D54" i="1"/>
  <c r="Q87" i="1"/>
  <c r="W55" i="1"/>
  <c r="Z55" i="1"/>
  <c r="G55" i="1"/>
  <c r="Y58" i="1"/>
  <c r="Z58" i="1"/>
  <c r="D34" i="1"/>
  <c r="D36" i="1"/>
  <c r="Y37" i="1"/>
  <c r="W39" i="1"/>
  <c r="D39" i="1"/>
  <c r="W41" i="1"/>
  <c r="D41" i="1"/>
  <c r="W43" i="1"/>
  <c r="D43" i="1"/>
  <c r="W45" i="1"/>
  <c r="D45" i="1"/>
  <c r="E56" i="1"/>
  <c r="W56" i="1"/>
  <c r="Z33" i="1"/>
  <c r="Z35" i="1"/>
  <c r="Z37" i="1"/>
  <c r="E46" i="1"/>
  <c r="Y56" i="1"/>
  <c r="X56" i="1"/>
  <c r="E57" i="1"/>
  <c r="D58" i="1"/>
  <c r="W58" i="1"/>
  <c r="D65" i="1"/>
  <c r="E71" i="1"/>
  <c r="X71" i="1"/>
  <c r="F34" i="1"/>
  <c r="F36" i="1"/>
  <c r="Y38" i="1"/>
  <c r="Y40" i="1"/>
  <c r="Y42" i="1"/>
  <c r="Y44" i="1"/>
  <c r="Y46" i="1"/>
  <c r="X55" i="1"/>
  <c r="E55" i="1"/>
  <c r="F61" i="1"/>
  <c r="P87" i="1"/>
  <c r="E64" i="1"/>
  <c r="Z64" i="1"/>
  <c r="G64" i="1"/>
  <c r="G73" i="1"/>
  <c r="E81" i="1"/>
  <c r="X81" i="1"/>
  <c r="E85" i="1"/>
  <c r="X85" i="1"/>
  <c r="M87" i="1"/>
  <c r="W61" i="1"/>
  <c r="Y34" i="1"/>
  <c r="Y36" i="1"/>
  <c r="E54" i="1"/>
  <c r="N87" i="1"/>
  <c r="AG87" i="1" s="1"/>
  <c r="W54" i="1"/>
  <c r="Z57" i="1"/>
  <c r="G57" i="1"/>
  <c r="X64" i="1"/>
  <c r="E66" i="1"/>
  <c r="X66" i="1"/>
  <c r="Z66" i="1"/>
  <c r="G66" i="1"/>
  <c r="Z38" i="1"/>
  <c r="Z40" i="1"/>
  <c r="F47" i="1"/>
  <c r="Y47" i="1"/>
  <c r="Z48" i="1"/>
  <c r="D50" i="1"/>
  <c r="Y54" i="1"/>
  <c r="O87" i="1"/>
  <c r="AH87" i="1" s="1"/>
  <c r="F63" i="1"/>
  <c r="Y63" i="1"/>
  <c r="E76" i="1"/>
  <c r="X76" i="1"/>
  <c r="G76" i="1"/>
  <c r="F82" i="1"/>
  <c r="H82" i="1" s="1"/>
  <c r="Y82" i="1"/>
  <c r="F84" i="1"/>
  <c r="Y84" i="1"/>
  <c r="J87" i="1"/>
  <c r="R87" i="1"/>
  <c r="AK87" i="1" s="1"/>
  <c r="Y57" i="1"/>
  <c r="F62" i="1"/>
  <c r="Y62" i="1"/>
  <c r="D63" i="1"/>
  <c r="F73" i="1"/>
  <c r="Y73" i="1"/>
  <c r="E74" i="1"/>
  <c r="X74" i="1"/>
  <c r="G74" i="1"/>
  <c r="Z75" i="1"/>
  <c r="E47" i="1"/>
  <c r="K87" i="1"/>
  <c r="AD87" i="1" s="1"/>
  <c r="S87" i="1"/>
  <c r="Y55" i="1"/>
  <c r="D59" i="1"/>
  <c r="E60" i="1"/>
  <c r="E63" i="1"/>
  <c r="X63" i="1"/>
  <c r="F71" i="1"/>
  <c r="Y71" i="1"/>
  <c r="G75" i="1"/>
  <c r="F78" i="1"/>
  <c r="Y78" i="1"/>
  <c r="D79" i="1"/>
  <c r="G79" i="1"/>
  <c r="D57" i="1"/>
  <c r="E58" i="1"/>
  <c r="Z59" i="1"/>
  <c r="Y60" i="1"/>
  <c r="X60" i="1"/>
  <c r="F65" i="1"/>
  <c r="W67" i="1"/>
  <c r="Z73" i="1"/>
  <c r="F76" i="1"/>
  <c r="Y76" i="1"/>
  <c r="E79" i="1"/>
  <c r="X79" i="1"/>
  <c r="Z80" i="1"/>
  <c r="Z84" i="1"/>
  <c r="W83" i="1"/>
  <c r="G67" i="1"/>
  <c r="F70" i="1"/>
  <c r="Y70" i="1"/>
  <c r="E73" i="1"/>
  <c r="X73" i="1"/>
  <c r="E80" i="1"/>
  <c r="G80" i="1"/>
  <c r="E82" i="1"/>
  <c r="X82" i="1"/>
  <c r="Z83" i="1"/>
  <c r="E84" i="1"/>
  <c r="X84" i="1"/>
  <c r="G83" i="1"/>
  <c r="Z85" i="1"/>
  <c r="E65" i="1"/>
  <c r="X65" i="1"/>
  <c r="F66" i="1"/>
  <c r="F68" i="1"/>
  <c r="E69" i="1"/>
  <c r="X69" i="1"/>
  <c r="Y79" i="1"/>
  <c r="X80" i="1"/>
  <c r="G81" i="1"/>
  <c r="L87" i="1"/>
  <c r="AE87" i="1" s="1"/>
  <c r="T87" i="1"/>
  <c r="AM87" i="1" s="1"/>
  <c r="E62" i="1"/>
  <c r="Z62" i="1"/>
  <c r="AA62" i="1" s="1"/>
  <c r="F64" i="1"/>
  <c r="Y64" i="1"/>
  <c r="W65" i="1"/>
  <c r="E67" i="1"/>
  <c r="X67" i="1"/>
  <c r="Z71" i="1"/>
  <c r="F75" i="1"/>
  <c r="G77" i="1"/>
  <c r="E78" i="1"/>
  <c r="F80" i="1"/>
  <c r="Y80" i="1"/>
  <c r="W81" i="1"/>
  <c r="Z82" i="1"/>
  <c r="E83" i="1"/>
  <c r="X83" i="1"/>
  <c r="X61" i="1"/>
  <c r="Z65" i="1"/>
  <c r="F69" i="1"/>
  <c r="G71" i="1"/>
  <c r="E72" i="1"/>
  <c r="F74" i="1"/>
  <c r="Y74" i="1"/>
  <c r="W75" i="1"/>
  <c r="Z76" i="1"/>
  <c r="E77" i="1"/>
  <c r="X77" i="1"/>
  <c r="Z81" i="1"/>
  <c r="E61" i="1"/>
  <c r="Z63" i="1"/>
  <c r="G69" i="1"/>
  <c r="E70" i="1"/>
  <c r="G72" i="1"/>
  <c r="F72" i="1"/>
  <c r="Y72" i="1"/>
  <c r="W73" i="1"/>
  <c r="Z74" i="1"/>
  <c r="E75" i="1"/>
  <c r="X75" i="1"/>
  <c r="D77" i="1"/>
  <c r="Z79" i="1"/>
  <c r="W85" i="1"/>
  <c r="G85" i="1"/>
  <c r="F67" i="1"/>
  <c r="F77" i="1"/>
  <c r="F79" i="1"/>
  <c r="F81" i="1"/>
  <c r="F83" i="1"/>
  <c r="F85" i="1"/>
  <c r="G61" i="1"/>
  <c r="G63" i="1"/>
  <c r="G65" i="1"/>
  <c r="Y85" i="1"/>
  <c r="AC19" i="6"/>
  <c r="AD83" i="6"/>
  <c r="AD49" i="6"/>
  <c r="AD47" i="6"/>
  <c r="AD45" i="6"/>
  <c r="AD43" i="6"/>
  <c r="AD41" i="6"/>
  <c r="AD39" i="6"/>
  <c r="AD37" i="6"/>
  <c r="AD44" i="6"/>
  <c r="AD42" i="6"/>
  <c r="AD40" i="6"/>
  <c r="AL83" i="6"/>
  <c r="AL81" i="6"/>
  <c r="AL60" i="6"/>
  <c r="AL58" i="6"/>
  <c r="AL56" i="6"/>
  <c r="AL54" i="6"/>
  <c r="AL49" i="6"/>
  <c r="AL47" i="6"/>
  <c r="AL45" i="6"/>
  <c r="AL43" i="6"/>
  <c r="AL41" i="6"/>
  <c r="AL39" i="6"/>
  <c r="AL36" i="6"/>
  <c r="AL48" i="6"/>
  <c r="AL37" i="6"/>
  <c r="AL46" i="6"/>
  <c r="AL17" i="6"/>
  <c r="AH18" i="6"/>
  <c r="AL19" i="6"/>
  <c r="AE20" i="6"/>
  <c r="AM20" i="6"/>
  <c r="AG20" i="6"/>
  <c r="AC21" i="6"/>
  <c r="AH34" i="6"/>
  <c r="AD34" i="6"/>
  <c r="AD38" i="6"/>
  <c r="AG42" i="6"/>
  <c r="AH43" i="6"/>
  <c r="AK43" i="6"/>
  <c r="AK49" i="6"/>
  <c r="AE80" i="6"/>
  <c r="AE74" i="6"/>
  <c r="AE60" i="6"/>
  <c r="AE58" i="6"/>
  <c r="AE72" i="6"/>
  <c r="AE68" i="6"/>
  <c r="AE66" i="6"/>
  <c r="AE44" i="6"/>
  <c r="AE42" i="6"/>
  <c r="AE40" i="6"/>
  <c r="AE38" i="6"/>
  <c r="AE48" i="6"/>
  <c r="AE57" i="6"/>
  <c r="AE46" i="6"/>
  <c r="AM60" i="6"/>
  <c r="AM58" i="6"/>
  <c r="AM56" i="6"/>
  <c r="AM64" i="6"/>
  <c r="AM59" i="6"/>
  <c r="AM57" i="6"/>
  <c r="AM55" i="6"/>
  <c r="AM66" i="6"/>
  <c r="AM48" i="6"/>
  <c r="AM46" i="6"/>
  <c r="AM44" i="6"/>
  <c r="AM42" i="6"/>
  <c r="AM40" i="6"/>
  <c r="AM38" i="6"/>
  <c r="AE17" i="6"/>
  <c r="AM17" i="6"/>
  <c r="AI18" i="6"/>
  <c r="AE19" i="6"/>
  <c r="AC22" i="6"/>
  <c r="AI23" i="6"/>
  <c r="AC24" i="6"/>
  <c r="AI25" i="6"/>
  <c r="AC26" i="6"/>
  <c r="AI27" i="6"/>
  <c r="AC28" i="6"/>
  <c r="AI29" i="6"/>
  <c r="AC30" i="6"/>
  <c r="AI31" i="6"/>
  <c r="AC32" i="6"/>
  <c r="AI33" i="6"/>
  <c r="AC36" i="6"/>
  <c r="AF40" i="6"/>
  <c r="AC45" i="6"/>
  <c r="AK45" i="6"/>
  <c r="AF49" i="6"/>
  <c r="AF47" i="6"/>
  <c r="AF45" i="6"/>
  <c r="AF59" i="6"/>
  <c r="AF57" i="6"/>
  <c r="AF55" i="6"/>
  <c r="AF50" i="6"/>
  <c r="AF60" i="6"/>
  <c r="AF43" i="6"/>
  <c r="AF41" i="6"/>
  <c r="AF39" i="6"/>
  <c r="AF56" i="6"/>
  <c r="AO59" i="6"/>
  <c r="AO57" i="6"/>
  <c r="AO55" i="6"/>
  <c r="AF17" i="6"/>
  <c r="AF19" i="6"/>
  <c r="AK20" i="6"/>
  <c r="AJ22" i="6"/>
  <c r="AD22" i="6"/>
  <c r="AD23" i="6"/>
  <c r="AJ24" i="6"/>
  <c r="AD24" i="6"/>
  <c r="AD25" i="6"/>
  <c r="AJ26" i="6"/>
  <c r="AD26" i="6"/>
  <c r="AD27" i="6"/>
  <c r="AJ28" i="6"/>
  <c r="AD28" i="6"/>
  <c r="AD29" i="6"/>
  <c r="AJ30" i="6"/>
  <c r="AD30" i="6"/>
  <c r="AD31" i="6"/>
  <c r="AJ32" i="6"/>
  <c r="AD32" i="6"/>
  <c r="AD33" i="6"/>
  <c r="AJ34" i="6"/>
  <c r="AL34" i="6"/>
  <c r="AH35" i="6"/>
  <c r="AC35" i="6"/>
  <c r="AF37" i="6"/>
  <c r="AG40" i="6"/>
  <c r="AH41" i="6"/>
  <c r="AK41" i="6"/>
  <c r="AK47" i="6"/>
  <c r="AD48" i="6"/>
  <c r="AI57" i="6"/>
  <c r="AH61" i="6"/>
  <c r="AI21" i="6"/>
  <c r="AF42" i="6"/>
  <c r="D14" i="6"/>
  <c r="AG82" i="6"/>
  <c r="AG76" i="6"/>
  <c r="AG79" i="6"/>
  <c r="AG73" i="6"/>
  <c r="AG85" i="6"/>
  <c r="AG67" i="6"/>
  <c r="AG83" i="6"/>
  <c r="AG77" i="6"/>
  <c r="AG71" i="6"/>
  <c r="AG81" i="6"/>
  <c r="AG75" i="6"/>
  <c r="AG72" i="6"/>
  <c r="AG84" i="6"/>
  <c r="AG49" i="6"/>
  <c r="AG47" i="6"/>
  <c r="AG45" i="6"/>
  <c r="AG43" i="6"/>
  <c r="AG41" i="6"/>
  <c r="AG39" i="6"/>
  <c r="AG69" i="6"/>
  <c r="AG63" i="6"/>
  <c r="AG62" i="6"/>
  <c r="AG65" i="6"/>
  <c r="AG78" i="6"/>
  <c r="AG34" i="6"/>
  <c r="AG32" i="6"/>
  <c r="AG30" i="6"/>
  <c r="AG28" i="6"/>
  <c r="AG26" i="6"/>
  <c r="AG24" i="6"/>
  <c r="AG22" i="6"/>
  <c r="AG37" i="6"/>
  <c r="AG17" i="6"/>
  <c r="AC18" i="6"/>
  <c r="AL20" i="6"/>
  <c r="AE21" i="6"/>
  <c r="AM21" i="6"/>
  <c r="AH21" i="6"/>
  <c r="AG23" i="6"/>
  <c r="AG25" i="6"/>
  <c r="AG27" i="6"/>
  <c r="AG29" i="6"/>
  <c r="AG31" i="6"/>
  <c r="AG33" i="6"/>
  <c r="AI35" i="6"/>
  <c r="AK35" i="6"/>
  <c r="AL40" i="6"/>
  <c r="AI48" i="6"/>
  <c r="AH77" i="6"/>
  <c r="E14" i="6"/>
  <c r="AH84" i="6"/>
  <c r="AH82" i="6"/>
  <c r="AH49" i="6"/>
  <c r="AH48" i="6"/>
  <c r="AH46" i="6"/>
  <c r="AH44" i="6"/>
  <c r="AH42" i="6"/>
  <c r="AH40" i="6"/>
  <c r="AH47" i="6"/>
  <c r="AH38" i="6"/>
  <c r="AH45" i="6"/>
  <c r="AH36" i="6"/>
  <c r="AH17" i="6"/>
  <c r="AI20" i="6"/>
  <c r="AF21" i="6"/>
  <c r="AH23" i="6"/>
  <c r="AH25" i="6"/>
  <c r="AH27" i="6"/>
  <c r="AH29" i="6"/>
  <c r="AH31" i="6"/>
  <c r="AH33" i="6"/>
  <c r="AJ35" i="6"/>
  <c r="AJ36" i="6"/>
  <c r="AH39" i="6"/>
  <c r="AK39" i="6"/>
  <c r="AD46" i="6"/>
  <c r="AE55" i="6"/>
  <c r="AJ61" i="6"/>
  <c r="AE70" i="6"/>
  <c r="AM70" i="6"/>
  <c r="AJ72" i="6"/>
  <c r="AC75" i="6"/>
  <c r="AC66" i="6"/>
  <c r="AC82" i="6"/>
  <c r="AC76" i="6"/>
  <c r="AC64" i="6"/>
  <c r="AC68" i="6"/>
  <c r="AC78" i="6"/>
  <c r="AC84" i="6"/>
  <c r="AC71" i="6"/>
  <c r="AC48" i="6"/>
  <c r="AC46" i="6"/>
  <c r="AC44" i="6"/>
  <c r="AC42" i="6"/>
  <c r="AC40" i="6"/>
  <c r="AC38" i="6"/>
  <c r="AC80" i="6"/>
  <c r="AC74" i="6"/>
  <c r="AC72" i="6"/>
  <c r="AC70" i="6"/>
  <c r="AC69" i="6"/>
  <c r="AC34" i="6"/>
  <c r="AC62" i="6"/>
  <c r="AC49" i="6"/>
  <c r="AC43" i="6"/>
  <c r="AC41" i="6"/>
  <c r="AC39" i="6"/>
  <c r="AC33" i="6"/>
  <c r="AC31" i="6"/>
  <c r="AC29" i="6"/>
  <c r="AC27" i="6"/>
  <c r="AC25" i="6"/>
  <c r="AC23" i="6"/>
  <c r="AK17" i="6"/>
  <c r="AM37" i="6"/>
  <c r="F14" i="6"/>
  <c r="H14" i="6" s="1"/>
  <c r="AI79" i="6"/>
  <c r="AI73" i="6"/>
  <c r="AI77" i="6"/>
  <c r="AI59" i="6"/>
  <c r="AI63" i="6"/>
  <c r="AI60" i="6"/>
  <c r="AI58" i="6"/>
  <c r="AI56" i="6"/>
  <c r="AI54" i="6"/>
  <c r="AI50" i="6"/>
  <c r="AI49" i="6"/>
  <c r="AI47" i="6"/>
  <c r="AI43" i="6"/>
  <c r="AI41" i="6"/>
  <c r="AI39" i="6"/>
  <c r="AI45" i="6"/>
  <c r="Z14" i="6"/>
  <c r="AB14" i="6" s="1"/>
  <c r="I52" i="6"/>
  <c r="W52" i="6" s="1"/>
  <c r="AI17" i="6"/>
  <c r="AE18" i="6"/>
  <c r="AM18" i="6"/>
  <c r="AI19" i="6"/>
  <c r="AJ20" i="6"/>
  <c r="AC20" i="6"/>
  <c r="AK21" i="6"/>
  <c r="AE22" i="6"/>
  <c r="AM22" i="6"/>
  <c r="AK22" i="6"/>
  <c r="AE23" i="6"/>
  <c r="AM23" i="6"/>
  <c r="AE24" i="6"/>
  <c r="AM24" i="6"/>
  <c r="AK24" i="6"/>
  <c r="AE25" i="6"/>
  <c r="AM25" i="6"/>
  <c r="AE26" i="6"/>
  <c r="AM26" i="6"/>
  <c r="AK26" i="6"/>
  <c r="AE27" i="6"/>
  <c r="AM27" i="6"/>
  <c r="AE28" i="6"/>
  <c r="AM28" i="6"/>
  <c r="AK28" i="6"/>
  <c r="AE29" i="6"/>
  <c r="AM29" i="6"/>
  <c r="AE30" i="6"/>
  <c r="AM30" i="6"/>
  <c r="AK30" i="6"/>
  <c r="AE31" i="6"/>
  <c r="AM31" i="6"/>
  <c r="AE32" i="6"/>
  <c r="AM32" i="6"/>
  <c r="AE33" i="6"/>
  <c r="AM33" i="6"/>
  <c r="AE34" i="6"/>
  <c r="AL38" i="6"/>
  <c r="AF44" i="6"/>
  <c r="AG46" i="6"/>
  <c r="AF54" i="6"/>
  <c r="AH55" i="6"/>
  <c r="AE59" i="6"/>
  <c r="AC67" i="6"/>
  <c r="AK64" i="6"/>
  <c r="AK80" i="6"/>
  <c r="AK74" i="6"/>
  <c r="AK84" i="6"/>
  <c r="AK78" i="6"/>
  <c r="AK62" i="6"/>
  <c r="AK66" i="6"/>
  <c r="AK72" i="6"/>
  <c r="AK70" i="6"/>
  <c r="AK69" i="6"/>
  <c r="AK48" i="6"/>
  <c r="AK46" i="6"/>
  <c r="AK44" i="6"/>
  <c r="AK42" i="6"/>
  <c r="AK40" i="6"/>
  <c r="AK38" i="6"/>
  <c r="AK79" i="6"/>
  <c r="AK73" i="6"/>
  <c r="AK68" i="6"/>
  <c r="AK67" i="6"/>
  <c r="AK82" i="6"/>
  <c r="AK34" i="6"/>
  <c r="AK36" i="6"/>
  <c r="AK37" i="6"/>
  <c r="AK65" i="6"/>
  <c r="AK33" i="6"/>
  <c r="AK31" i="6"/>
  <c r="AK29" i="6"/>
  <c r="AK27" i="6"/>
  <c r="AK25" i="6"/>
  <c r="AK23" i="6"/>
  <c r="AK76" i="6"/>
  <c r="AC17" i="6"/>
  <c r="AK19" i="6"/>
  <c r="AJ59" i="6"/>
  <c r="AJ57" i="6"/>
  <c r="AJ55" i="6"/>
  <c r="AJ48" i="6"/>
  <c r="AJ46" i="6"/>
  <c r="AJ60" i="6"/>
  <c r="AJ58" i="6"/>
  <c r="AJ56" i="6"/>
  <c r="AJ54" i="6"/>
  <c r="AJ50" i="6"/>
  <c r="AJ44" i="6"/>
  <c r="AJ42" i="6"/>
  <c r="AJ40" i="6"/>
  <c r="AJ17" i="6"/>
  <c r="AJ19" i="6"/>
  <c r="AD20" i="6"/>
  <c r="AL21" i="6"/>
  <c r="AL22" i="6"/>
  <c r="AF23" i="6"/>
  <c r="AL23" i="6"/>
  <c r="AL24" i="6"/>
  <c r="AF25" i="6"/>
  <c r="AL25" i="6"/>
  <c r="AL26" i="6"/>
  <c r="AF27" i="6"/>
  <c r="AL27" i="6"/>
  <c r="AL28" i="6"/>
  <c r="AF29" i="6"/>
  <c r="AL29" i="6"/>
  <c r="AL30" i="6"/>
  <c r="AF31" i="6"/>
  <c r="AL31" i="6"/>
  <c r="AL32" i="6"/>
  <c r="AF33" i="6"/>
  <c r="AL33" i="6"/>
  <c r="AD35" i="6"/>
  <c r="AL35" i="6"/>
  <c r="AD36" i="6"/>
  <c r="AJ38" i="6"/>
  <c r="AG44" i="6"/>
  <c r="AI46" i="6"/>
  <c r="AC47" i="6"/>
  <c r="AF58" i="6"/>
  <c r="AH59" i="6"/>
  <c r="AC60" i="6"/>
  <c r="AK60" i="6"/>
  <c r="AD72" i="6"/>
  <c r="AM34" i="6"/>
  <c r="AI38" i="6"/>
  <c r="AE47" i="6"/>
  <c r="AM47" i="6"/>
  <c r="AH57" i="6"/>
  <c r="AE35" i="6"/>
  <c r="AM35" i="6"/>
  <c r="AF36" i="6"/>
  <c r="AG36" i="6"/>
  <c r="AI37" i="6"/>
  <c r="AI40" i="6"/>
  <c r="AI42" i="6"/>
  <c r="AI44" i="6"/>
  <c r="AE49" i="6"/>
  <c r="AM49" i="6"/>
  <c r="AL50" i="6"/>
  <c r="AI55" i="6"/>
  <c r="AC58" i="6"/>
  <c r="AK58" i="6"/>
  <c r="AK59" i="6"/>
  <c r="AD60" i="6"/>
  <c r="AH65" i="6"/>
  <c r="AF35" i="6"/>
  <c r="AJ39" i="6"/>
  <c r="AJ41" i="6"/>
  <c r="AJ43" i="6"/>
  <c r="AJ45" i="6"/>
  <c r="AC56" i="6"/>
  <c r="AK56" i="6"/>
  <c r="AK57" i="6"/>
  <c r="AD58" i="6"/>
  <c r="AM68" i="6"/>
  <c r="AM80" i="6"/>
  <c r="AJ37" i="6"/>
  <c r="AG38" i="6"/>
  <c r="AF46" i="6"/>
  <c r="I87" i="6"/>
  <c r="W87" i="6" s="1"/>
  <c r="AC54" i="6"/>
  <c r="AK54" i="6"/>
  <c r="AK55" i="6"/>
  <c r="AD56" i="6"/>
  <c r="AO60" i="6"/>
  <c r="AJ65" i="6"/>
  <c r="AM74" i="6"/>
  <c r="AI81" i="6"/>
  <c r="AI84" i="6"/>
  <c r="AI36" i="6"/>
  <c r="AC37" i="6"/>
  <c r="AF38" i="6"/>
  <c r="AJ47" i="6"/>
  <c r="AD50" i="6"/>
  <c r="AO58" i="6"/>
  <c r="AJ64" i="6"/>
  <c r="AG68" i="6"/>
  <c r="AI75" i="6"/>
  <c r="AF77" i="6"/>
  <c r="AO77" i="6"/>
  <c r="AD79" i="6"/>
  <c r="AL79" i="6"/>
  <c r="AF82" i="6"/>
  <c r="AO82" i="6"/>
  <c r="AE39" i="6"/>
  <c r="AM39" i="6"/>
  <c r="AE41" i="6"/>
  <c r="AM41" i="6"/>
  <c r="AE43" i="6"/>
  <c r="AM43" i="6"/>
  <c r="AE45" i="6"/>
  <c r="AM45" i="6"/>
  <c r="AF48" i="6"/>
  <c r="AO56" i="6"/>
  <c r="AH62" i="6"/>
  <c r="AD73" i="6"/>
  <c r="AL73" i="6"/>
  <c r="AE76" i="6"/>
  <c r="AC81" i="6"/>
  <c r="AJ49" i="6"/>
  <c r="AC50" i="6"/>
  <c r="AK50" i="6"/>
  <c r="AD54" i="6"/>
  <c r="AE63" i="6"/>
  <c r="AM63" i="6"/>
  <c r="AD69" i="6"/>
  <c r="AL69" i="6"/>
  <c r="AD70" i="6"/>
  <c r="AL70" i="6"/>
  <c r="AK71" i="6"/>
  <c r="AC73" i="6"/>
  <c r="AF76" i="6"/>
  <c r="AO76" i="6"/>
  <c r="AI78" i="6"/>
  <c r="AC79" i="6"/>
  <c r="AH83" i="6"/>
  <c r="AE50" i="6"/>
  <c r="AM50" i="6"/>
  <c r="AD55" i="6"/>
  <c r="AL55" i="6"/>
  <c r="AD57" i="6"/>
  <c r="AL57" i="6"/>
  <c r="AD59" i="6"/>
  <c r="AL59" i="6"/>
  <c r="AK61" i="6"/>
  <c r="AI62" i="6"/>
  <c r="AC65" i="6"/>
  <c r="AJ66" i="6"/>
  <c r="AI67" i="6"/>
  <c r="AH68" i="6"/>
  <c r="AF69" i="6"/>
  <c r="AO69" i="6"/>
  <c r="AM72" i="6"/>
  <c r="AD85" i="6"/>
  <c r="AL85" i="6"/>
  <c r="AE54" i="6"/>
  <c r="AE56" i="6"/>
  <c r="AD61" i="6"/>
  <c r="AL61" i="6"/>
  <c r="AM62" i="6"/>
  <c r="AF64" i="6"/>
  <c r="AO64" i="6"/>
  <c r="AD65" i="6"/>
  <c r="AL65" i="6"/>
  <c r="AG70" i="6"/>
  <c r="AF71" i="6"/>
  <c r="AO71" i="6"/>
  <c r="AF73" i="6"/>
  <c r="AO73" i="6"/>
  <c r="AG74" i="6"/>
  <c r="AF79" i="6"/>
  <c r="AO79" i="6"/>
  <c r="AG80" i="6"/>
  <c r="AC83" i="6"/>
  <c r="AK83" i="6"/>
  <c r="AG50" i="6"/>
  <c r="AG64" i="6"/>
  <c r="AJ68" i="6"/>
  <c r="AC77" i="6"/>
  <c r="AK77" i="6"/>
  <c r="AM78" i="6"/>
  <c r="AF85" i="6"/>
  <c r="AO85" i="6"/>
  <c r="AH50" i="6"/>
  <c r="AG54" i="6"/>
  <c r="AO54" i="6"/>
  <c r="AG55" i="6"/>
  <c r="AG56" i="6"/>
  <c r="AG57" i="6"/>
  <c r="AG58" i="6"/>
  <c r="AG59" i="6"/>
  <c r="AG60" i="6"/>
  <c r="AJ63" i="6"/>
  <c r="AH64" i="6"/>
  <c r="AE64" i="6"/>
  <c r="AD67" i="6"/>
  <c r="AL67" i="6"/>
  <c r="AI69" i="6"/>
  <c r="AI70" i="6"/>
  <c r="AI74" i="6"/>
  <c r="AI80" i="6"/>
  <c r="AD82" i="6"/>
  <c r="AL82" i="6"/>
  <c r="AH54" i="6"/>
  <c r="AH56" i="6"/>
  <c r="AH58" i="6"/>
  <c r="AH60" i="6"/>
  <c r="AE62" i="6"/>
  <c r="AC63" i="6"/>
  <c r="AK63" i="6"/>
  <c r="AE67" i="6"/>
  <c r="AM67" i="6"/>
  <c r="AD68" i="6"/>
  <c r="AJ69" i="6"/>
  <c r="AI71" i="6"/>
  <c r="AI72" i="6"/>
  <c r="AK75" i="6"/>
  <c r="AD76" i="6"/>
  <c r="AK81" i="6"/>
  <c r="AE82" i="6"/>
  <c r="AF83" i="6"/>
  <c r="AO83" i="6"/>
  <c r="AJ62" i="6"/>
  <c r="AD63" i="6"/>
  <c r="AL63" i="6"/>
  <c r="AD66" i="6"/>
  <c r="AF67" i="6"/>
  <c r="AO67" i="6"/>
  <c r="AI68" i="6"/>
  <c r="AF70" i="6"/>
  <c r="AO70" i="6"/>
  <c r="AH71" i="6"/>
  <c r="AE73" i="6"/>
  <c r="AM73" i="6"/>
  <c r="AH74" i="6"/>
  <c r="AJ75" i="6"/>
  <c r="AM76" i="6"/>
  <c r="AJ78" i="6"/>
  <c r="AE78" i="6"/>
  <c r="AE79" i="6"/>
  <c r="AM79" i="6"/>
  <c r="AH80" i="6"/>
  <c r="AJ81" i="6"/>
  <c r="AM82" i="6"/>
  <c r="AJ84" i="6"/>
  <c r="AE84" i="6"/>
  <c r="AE85" i="6"/>
  <c r="AM85" i="6"/>
  <c r="AM54" i="6"/>
  <c r="AC61" i="6"/>
  <c r="AD62" i="6"/>
  <c r="AF63" i="6"/>
  <c r="AO63" i="6"/>
  <c r="AI64" i="6"/>
  <c r="AI65" i="6"/>
  <c r="AF66" i="6"/>
  <c r="AO66" i="6"/>
  <c r="AH67" i="6"/>
  <c r="AE69" i="6"/>
  <c r="AM69" i="6"/>
  <c r="AH70" i="6"/>
  <c r="AJ71" i="6"/>
  <c r="AJ74" i="6"/>
  <c r="AD75" i="6"/>
  <c r="AL75" i="6"/>
  <c r="AD78" i="6"/>
  <c r="AJ80" i="6"/>
  <c r="AD81" i="6"/>
  <c r="AD84" i="6"/>
  <c r="AL84" i="6"/>
  <c r="AF72" i="6"/>
  <c r="AO72" i="6"/>
  <c r="AH73" i="6"/>
  <c r="AE75" i="6"/>
  <c r="AM75" i="6"/>
  <c r="AH76" i="6"/>
  <c r="AJ77" i="6"/>
  <c r="AH79" i="6"/>
  <c r="AE81" i="6"/>
  <c r="AM81" i="6"/>
  <c r="AJ83" i="6"/>
  <c r="AM84" i="6"/>
  <c r="AH85" i="6"/>
  <c r="AC55" i="6"/>
  <c r="AC57" i="6"/>
  <c r="AC59" i="6"/>
  <c r="AE61" i="6"/>
  <c r="AM61" i="6"/>
  <c r="AI61" i="6"/>
  <c r="AF62" i="6"/>
  <c r="AO62" i="6"/>
  <c r="AH63" i="6"/>
  <c r="AE65" i="6"/>
  <c r="AM65" i="6"/>
  <c r="AH66" i="6"/>
  <c r="AJ67" i="6"/>
  <c r="AJ70" i="6"/>
  <c r="AD71" i="6"/>
  <c r="AL71" i="6"/>
  <c r="AD74" i="6"/>
  <c r="AF75" i="6"/>
  <c r="AO75" i="6"/>
  <c r="AI76" i="6"/>
  <c r="AF78" i="6"/>
  <c r="AO78" i="6"/>
  <c r="AD80" i="6"/>
  <c r="AF81" i="6"/>
  <c r="AO81" i="6"/>
  <c r="AI82" i="6"/>
  <c r="AI83" i="6"/>
  <c r="AF84" i="6"/>
  <c r="AO84" i="6"/>
  <c r="AF61" i="6"/>
  <c r="AO61" i="6"/>
  <c r="AD64" i="6"/>
  <c r="AF65" i="6"/>
  <c r="AO65" i="6"/>
  <c r="AI66" i="6"/>
  <c r="AF68" i="6"/>
  <c r="AO68" i="6"/>
  <c r="AH69" i="6"/>
  <c r="AE71" i="6"/>
  <c r="AM71" i="6"/>
  <c r="AH72" i="6"/>
  <c r="AJ73" i="6"/>
  <c r="AJ76" i="6"/>
  <c r="AD77" i="6"/>
  <c r="AL77" i="6"/>
  <c r="AJ79" i="6"/>
  <c r="AJ82" i="6"/>
  <c r="AJ85" i="6"/>
  <c r="AI85" i="6"/>
  <c r="AF74" i="6"/>
  <c r="AO74" i="6"/>
  <c r="AH75" i="6"/>
  <c r="AE77" i="6"/>
  <c r="AM77" i="6"/>
  <c r="AH78" i="6"/>
  <c r="AF80" i="6"/>
  <c r="AO80" i="6"/>
  <c r="AH81" i="6"/>
  <c r="AE83" i="6"/>
  <c r="AM83" i="6"/>
  <c r="AC85" i="6"/>
  <c r="AK85" i="6"/>
  <c r="AL62" i="6"/>
  <c r="AL64" i="6"/>
  <c r="AL66" i="6"/>
  <c r="AL68" i="6"/>
  <c r="AL72" i="6"/>
  <c r="AL74" i="6"/>
  <c r="AL76" i="6"/>
  <c r="AL78" i="6"/>
  <c r="AL80" i="6"/>
  <c r="AJ81" i="5"/>
  <c r="AJ82" i="5"/>
  <c r="AJ74" i="5"/>
  <c r="AJ66" i="5"/>
  <c r="AJ76" i="5"/>
  <c r="AJ68" i="5"/>
  <c r="AJ84" i="5"/>
  <c r="AJ78" i="5"/>
  <c r="AJ70" i="5"/>
  <c r="AJ62" i="5"/>
  <c r="AJ80" i="5"/>
  <c r="AJ72" i="5"/>
  <c r="AJ64" i="5"/>
  <c r="AM17" i="5"/>
  <c r="AC18" i="5"/>
  <c r="AJ20" i="5"/>
  <c r="AI21" i="5"/>
  <c r="AG22" i="5"/>
  <c r="AG23" i="5"/>
  <c r="AO23" i="5" s="1"/>
  <c r="AE24" i="5"/>
  <c r="AM25" i="5"/>
  <c r="AC26" i="5"/>
  <c r="AJ28" i="5"/>
  <c r="AI28" i="5"/>
  <c r="AI29" i="5"/>
  <c r="AG31" i="5"/>
  <c r="AE32" i="5"/>
  <c r="AD33" i="5"/>
  <c r="AM33" i="5"/>
  <c r="AL34" i="5"/>
  <c r="AJ36" i="5"/>
  <c r="AI36" i="5"/>
  <c r="AJ40" i="5"/>
  <c r="AE40" i="5"/>
  <c r="AD41" i="5"/>
  <c r="AL41" i="5"/>
  <c r="AG42" i="5"/>
  <c r="AD43" i="5"/>
  <c r="AL43" i="5"/>
  <c r="AG44" i="5"/>
  <c r="AD45" i="5"/>
  <c r="AL45" i="5"/>
  <c r="AG46" i="5"/>
  <c r="AD47" i="5"/>
  <c r="AL47" i="5"/>
  <c r="AG48" i="5"/>
  <c r="AD49" i="5"/>
  <c r="AL49" i="5"/>
  <c r="AH50" i="5"/>
  <c r="AG55" i="5"/>
  <c r="AK56" i="5"/>
  <c r="AI56" i="5"/>
  <c r="AG57" i="5"/>
  <c r="AJ59" i="5"/>
  <c r="AE60" i="5"/>
  <c r="AG61" i="5"/>
  <c r="AM73" i="5"/>
  <c r="AC79" i="5"/>
  <c r="AC60" i="5"/>
  <c r="AC81" i="5"/>
  <c r="AC62" i="5"/>
  <c r="AC75" i="5"/>
  <c r="AC73" i="5"/>
  <c r="AC71" i="5"/>
  <c r="AC69" i="5"/>
  <c r="AC67" i="5"/>
  <c r="AC56" i="5"/>
  <c r="AK78" i="5"/>
  <c r="AK80" i="5"/>
  <c r="AK82" i="5"/>
  <c r="AK64" i="5"/>
  <c r="AK76" i="5"/>
  <c r="AK74" i="5"/>
  <c r="AK72" i="5"/>
  <c r="AK70" i="5"/>
  <c r="AK68" i="5"/>
  <c r="AK66" i="5"/>
  <c r="AK63" i="5"/>
  <c r="AK62" i="5"/>
  <c r="AK61" i="5"/>
  <c r="AF17" i="5"/>
  <c r="AE17" i="5"/>
  <c r="AM18" i="5"/>
  <c r="AC19" i="5"/>
  <c r="AL19" i="5"/>
  <c r="AH22" i="5"/>
  <c r="AF24" i="5"/>
  <c r="AE25" i="5"/>
  <c r="AD26" i="5"/>
  <c r="AM26" i="5"/>
  <c r="AC27" i="5"/>
  <c r="AL27" i="5"/>
  <c r="AH30" i="5"/>
  <c r="AH31" i="5"/>
  <c r="AF32" i="5"/>
  <c r="AE33" i="5"/>
  <c r="AC35" i="5"/>
  <c r="AO35" i="5" s="1"/>
  <c r="AG38" i="5"/>
  <c r="AC39" i="5"/>
  <c r="AK39" i="5"/>
  <c r="AE39" i="5"/>
  <c r="AC40" i="5"/>
  <c r="AK40" i="5"/>
  <c r="AH42" i="5"/>
  <c r="AH44" i="5"/>
  <c r="AH46" i="5"/>
  <c r="AH48" i="5"/>
  <c r="AM58" i="5"/>
  <c r="AK59" i="5"/>
  <c r="AJ60" i="5"/>
  <c r="AH61" i="5"/>
  <c r="AG62" i="5"/>
  <c r="AM67" i="5"/>
  <c r="AD83" i="5"/>
  <c r="AD59" i="5"/>
  <c r="AD50" i="5"/>
  <c r="AD48" i="5"/>
  <c r="AD46" i="5"/>
  <c r="AD44" i="5"/>
  <c r="AD42" i="5"/>
  <c r="AD40" i="5"/>
  <c r="AD38" i="5"/>
  <c r="AD58" i="5"/>
  <c r="AD56" i="5"/>
  <c r="AD55" i="5"/>
  <c r="AD54" i="5"/>
  <c r="AD60" i="5"/>
  <c r="AL83" i="5"/>
  <c r="AL81" i="5"/>
  <c r="AL50" i="5"/>
  <c r="AL48" i="5"/>
  <c r="AL46" i="5"/>
  <c r="AL44" i="5"/>
  <c r="AL42" i="5"/>
  <c r="AL40" i="5"/>
  <c r="AL38" i="5"/>
  <c r="AL60" i="5"/>
  <c r="AL58" i="5"/>
  <c r="AL56" i="5"/>
  <c r="AG17" i="5"/>
  <c r="AC20" i="5"/>
  <c r="AL20" i="5"/>
  <c r="AJ22" i="5"/>
  <c r="AI23" i="5"/>
  <c r="AE26" i="5"/>
  <c r="AC28" i="5"/>
  <c r="AL28" i="5"/>
  <c r="AJ30" i="5"/>
  <c r="AI31" i="5"/>
  <c r="AG33" i="5"/>
  <c r="AE34" i="5"/>
  <c r="AD35" i="5"/>
  <c r="AM35" i="5"/>
  <c r="AC36" i="5"/>
  <c r="AL36" i="5"/>
  <c r="AI38" i="5"/>
  <c r="AD39" i="5"/>
  <c r="AL39" i="5"/>
  <c r="AG39" i="5"/>
  <c r="AI40" i="5"/>
  <c r="AE42" i="5"/>
  <c r="AE44" i="5"/>
  <c r="AE46" i="5"/>
  <c r="AJ50" i="5"/>
  <c r="AE56" i="5"/>
  <c r="AM56" i="5"/>
  <c r="AL59" i="5"/>
  <c r="AC65" i="5"/>
  <c r="AC77" i="5"/>
  <c r="AE80" i="5"/>
  <c r="AE82" i="5"/>
  <c r="AE58" i="5"/>
  <c r="AE57" i="5"/>
  <c r="AE49" i="5"/>
  <c r="AE47" i="5"/>
  <c r="AE45" i="5"/>
  <c r="AE43" i="5"/>
  <c r="AE41" i="5"/>
  <c r="AE54" i="5"/>
  <c r="AE78" i="5"/>
  <c r="AE76" i="5"/>
  <c r="AE74" i="5"/>
  <c r="AE72" i="5"/>
  <c r="AE70" i="5"/>
  <c r="AE68" i="5"/>
  <c r="AE66" i="5"/>
  <c r="AE50" i="5"/>
  <c r="AM82" i="5"/>
  <c r="AM74" i="5"/>
  <c r="AM66" i="5"/>
  <c r="AM60" i="5"/>
  <c r="AM49" i="5"/>
  <c r="AM47" i="5"/>
  <c r="AM45" i="5"/>
  <c r="AM43" i="5"/>
  <c r="AM41" i="5"/>
  <c r="AM79" i="5"/>
  <c r="AM63" i="5"/>
  <c r="AM50" i="5"/>
  <c r="AE19" i="5"/>
  <c r="AM20" i="5"/>
  <c r="AC21" i="5"/>
  <c r="AE27" i="5"/>
  <c r="AD28" i="5"/>
  <c r="AM28" i="5"/>
  <c r="AC29" i="5"/>
  <c r="AH33" i="5"/>
  <c r="AD36" i="5"/>
  <c r="AD37" i="5"/>
  <c r="AL37" i="5"/>
  <c r="AC37" i="5"/>
  <c r="AH38" i="5"/>
  <c r="AM40" i="5"/>
  <c r="AG41" i="5"/>
  <c r="AJ42" i="5"/>
  <c r="AG43" i="5"/>
  <c r="AJ44" i="5"/>
  <c r="AG45" i="5"/>
  <c r="AJ46" i="5"/>
  <c r="AG47" i="5"/>
  <c r="AJ48" i="5"/>
  <c r="AG49" i="5"/>
  <c r="AC50" i="5"/>
  <c r="AK50" i="5"/>
  <c r="AJ55" i="5"/>
  <c r="AJ57" i="5"/>
  <c r="AI57" i="5"/>
  <c r="AE59" i="5"/>
  <c r="AM59" i="5"/>
  <c r="AM61" i="5"/>
  <c r="AM71" i="5"/>
  <c r="AI17" i="5"/>
  <c r="AC22" i="5"/>
  <c r="AL22" i="5"/>
  <c r="AJ24" i="5"/>
  <c r="AI25" i="5"/>
  <c r="AC30" i="5"/>
  <c r="AL30" i="5"/>
  <c r="AJ32" i="5"/>
  <c r="AI33" i="5"/>
  <c r="AM38" i="5"/>
  <c r="AJ39" i="5"/>
  <c r="AC42" i="5"/>
  <c r="AK42" i="5"/>
  <c r="AM42" i="5"/>
  <c r="AC44" i="5"/>
  <c r="AK44" i="5"/>
  <c r="AM44" i="5"/>
  <c r="AC46" i="5"/>
  <c r="AK46" i="5"/>
  <c r="AM46" i="5"/>
  <c r="AC48" i="5"/>
  <c r="AK48" i="5"/>
  <c r="AM48" i="5"/>
  <c r="AC55" i="5"/>
  <c r="AK57" i="5"/>
  <c r="AH58" i="5"/>
  <c r="AE64" i="5"/>
  <c r="AM65" i="5"/>
  <c r="AM77" i="5"/>
  <c r="AG85" i="5"/>
  <c r="AG76" i="5"/>
  <c r="AG68" i="5"/>
  <c r="AG84" i="5"/>
  <c r="AG56" i="5"/>
  <c r="AG60" i="5"/>
  <c r="AJ17" i="5"/>
  <c r="AC23" i="5"/>
  <c r="AE29" i="5"/>
  <c r="AD30" i="5"/>
  <c r="AC31" i="5"/>
  <c r="AH34" i="5"/>
  <c r="AG37" i="5"/>
  <c r="AJ38" i="5"/>
  <c r="AM39" i="5"/>
  <c r="AG40" i="5"/>
  <c r="AL55" i="5"/>
  <c r="AD57" i="5"/>
  <c r="AL57" i="5"/>
  <c r="AG58" i="5"/>
  <c r="AF60" i="5"/>
  <c r="E14" i="5"/>
  <c r="AH84" i="5"/>
  <c r="AH82" i="5"/>
  <c r="AH49" i="5"/>
  <c r="AH47" i="5"/>
  <c r="AH45" i="5"/>
  <c r="AH43" i="5"/>
  <c r="AH41" i="5"/>
  <c r="AH39" i="5"/>
  <c r="AH37" i="5"/>
  <c r="AH55" i="5"/>
  <c r="AH54" i="5"/>
  <c r="AH59" i="5"/>
  <c r="AH57" i="5"/>
  <c r="Y14" i="5"/>
  <c r="I52" i="5"/>
  <c r="AK17" i="5"/>
  <c r="AJ18" i="5"/>
  <c r="AI19" i="5"/>
  <c r="AG20" i="5"/>
  <c r="AL24" i="5"/>
  <c r="AJ26" i="5"/>
  <c r="AI27" i="5"/>
  <c r="AG28" i="5"/>
  <c r="AL32" i="5"/>
  <c r="AJ34" i="5"/>
  <c r="AI35" i="5"/>
  <c r="AG36" i="5"/>
  <c r="AI37" i="5"/>
  <c r="AC38" i="5"/>
  <c r="AH40" i="5"/>
  <c r="AI41" i="5"/>
  <c r="AI43" i="5"/>
  <c r="AI45" i="5"/>
  <c r="AI47" i="5"/>
  <c r="AE55" i="5"/>
  <c r="AM55" i="5"/>
  <c r="AM57" i="5"/>
  <c r="AM69" i="5"/>
  <c r="AM75" i="5"/>
  <c r="F14" i="5"/>
  <c r="H14" i="5" s="1"/>
  <c r="AI82" i="5"/>
  <c r="AI84" i="5"/>
  <c r="AI83" i="5"/>
  <c r="AI63" i="5"/>
  <c r="AI62" i="5"/>
  <c r="AI61" i="5"/>
  <c r="AI54" i="5"/>
  <c r="AI64" i="5"/>
  <c r="AI80" i="5"/>
  <c r="AI50" i="5"/>
  <c r="AI48" i="5"/>
  <c r="AI46" i="5"/>
  <c r="AI44" i="5"/>
  <c r="AI42" i="5"/>
  <c r="AI58" i="5"/>
  <c r="AI78" i="5"/>
  <c r="AI76" i="5"/>
  <c r="AI74" i="5"/>
  <c r="AI72" i="5"/>
  <c r="AI70" i="5"/>
  <c r="AI68" i="5"/>
  <c r="AI66" i="5"/>
  <c r="Z14" i="5"/>
  <c r="AB14" i="5" s="1"/>
  <c r="AC17" i="5"/>
  <c r="AL17" i="5"/>
  <c r="AE23" i="5"/>
  <c r="AD24" i="5"/>
  <c r="AC25" i="5"/>
  <c r="AO25" i="5" s="1"/>
  <c r="AH28" i="5"/>
  <c r="AH29" i="5"/>
  <c r="AE31" i="5"/>
  <c r="AO31" i="5" s="1"/>
  <c r="AD32" i="5"/>
  <c r="AC33" i="5"/>
  <c r="AJ37" i="5"/>
  <c r="AC41" i="5"/>
  <c r="AK41" i="5"/>
  <c r="AJ41" i="5"/>
  <c r="AC43" i="5"/>
  <c r="AK43" i="5"/>
  <c r="AJ43" i="5"/>
  <c r="AC45" i="5"/>
  <c r="AK45" i="5"/>
  <c r="AJ45" i="5"/>
  <c r="AC47" i="5"/>
  <c r="AK47" i="5"/>
  <c r="AJ47" i="5"/>
  <c r="AC49" i="5"/>
  <c r="AK49" i="5"/>
  <c r="AJ49" i="5"/>
  <c r="AG50" i="5"/>
  <c r="AC54" i="5"/>
  <c r="AJ56" i="5"/>
  <c r="AC58" i="5"/>
  <c r="AK58" i="5"/>
  <c r="AE62" i="5"/>
  <c r="I87" i="5"/>
  <c r="AK54" i="5"/>
  <c r="AH56" i="5"/>
  <c r="AF58" i="5"/>
  <c r="AF59" i="5"/>
  <c r="AF62" i="5"/>
  <c r="AF64" i="5"/>
  <c r="AM80" i="5"/>
  <c r="AE81" i="5"/>
  <c r="AG63" i="5"/>
  <c r="AG67" i="5"/>
  <c r="AG69" i="5"/>
  <c r="AG71" i="5"/>
  <c r="AG73" i="5"/>
  <c r="AG75" i="5"/>
  <c r="AG77" i="5"/>
  <c r="AF80" i="5"/>
  <c r="AE83" i="5"/>
  <c r="AM54" i="5"/>
  <c r="AH62" i="5"/>
  <c r="AH63" i="5"/>
  <c r="AH64" i="5"/>
  <c r="AJ65" i="5"/>
  <c r="AD66" i="5"/>
  <c r="AL66" i="5"/>
  <c r="AD68" i="5"/>
  <c r="AL68" i="5"/>
  <c r="AD70" i="5"/>
  <c r="AL70" i="5"/>
  <c r="AD72" i="5"/>
  <c r="AL72" i="5"/>
  <c r="AD74" i="5"/>
  <c r="AL74" i="5"/>
  <c r="AD76" i="5"/>
  <c r="AL76" i="5"/>
  <c r="AD78" i="5"/>
  <c r="AL78" i="5"/>
  <c r="AI79" i="5"/>
  <c r="AG80" i="5"/>
  <c r="AJ58" i="5"/>
  <c r="AI59" i="5"/>
  <c r="AH60" i="5"/>
  <c r="AJ61" i="5"/>
  <c r="AK65" i="5"/>
  <c r="AF65" i="5"/>
  <c r="AM68" i="5"/>
  <c r="AM70" i="5"/>
  <c r="AM72" i="5"/>
  <c r="AM76" i="5"/>
  <c r="AM78" i="5"/>
  <c r="AG82" i="5"/>
  <c r="AF54" i="5"/>
  <c r="AF55" i="5"/>
  <c r="AC57" i="5"/>
  <c r="AI60" i="5"/>
  <c r="AC61" i="5"/>
  <c r="AJ63" i="5"/>
  <c r="AI65" i="5"/>
  <c r="AF66" i="5"/>
  <c r="AF67" i="5"/>
  <c r="AF68" i="5"/>
  <c r="AF69" i="5"/>
  <c r="AF70" i="5"/>
  <c r="AF71" i="5"/>
  <c r="AF72" i="5"/>
  <c r="AF73" i="5"/>
  <c r="AF74" i="5"/>
  <c r="AF75" i="5"/>
  <c r="AF76" i="5"/>
  <c r="AF78" i="5"/>
  <c r="AK79" i="5"/>
  <c r="AI81" i="5"/>
  <c r="AF82" i="5"/>
  <c r="AF79" i="5"/>
  <c r="AF85" i="5"/>
  <c r="AF81" i="5"/>
  <c r="AF83" i="5"/>
  <c r="AF41" i="5"/>
  <c r="AF43" i="5"/>
  <c r="AF45" i="5"/>
  <c r="AF47" i="5"/>
  <c r="AF49" i="5"/>
  <c r="AG54" i="5"/>
  <c r="AF61" i="5"/>
  <c r="AC63" i="5"/>
  <c r="AG64" i="5"/>
  <c r="AE65" i="5"/>
  <c r="AG66" i="5"/>
  <c r="AK67" i="5"/>
  <c r="AI67" i="5"/>
  <c r="AK69" i="5"/>
  <c r="AI69" i="5"/>
  <c r="AK71" i="5"/>
  <c r="AI71" i="5"/>
  <c r="AG72" i="5"/>
  <c r="AK73" i="5"/>
  <c r="AI73" i="5"/>
  <c r="AG74" i="5"/>
  <c r="AK75" i="5"/>
  <c r="AI75" i="5"/>
  <c r="AK77" i="5"/>
  <c r="AI77" i="5"/>
  <c r="AF56" i="5"/>
  <c r="AF57" i="5"/>
  <c r="AC59" i="5"/>
  <c r="AK60" i="5"/>
  <c r="AE61" i="5"/>
  <c r="AD62" i="5"/>
  <c r="AL62" i="5"/>
  <c r="AF63" i="5"/>
  <c r="AD64" i="5"/>
  <c r="AL64" i="5"/>
  <c r="AH66" i="5"/>
  <c r="AH68" i="5"/>
  <c r="AH70" i="5"/>
  <c r="AH72" i="5"/>
  <c r="AH74" i="5"/>
  <c r="AH76" i="5"/>
  <c r="AE79" i="5"/>
  <c r="AK81" i="5"/>
  <c r="AK84" i="5"/>
  <c r="AJ54" i="5"/>
  <c r="AI55" i="5"/>
  <c r="AM62" i="5"/>
  <c r="AE63" i="5"/>
  <c r="AM64" i="5"/>
  <c r="AG65" i="5"/>
  <c r="AE67" i="5"/>
  <c r="AE69" i="5"/>
  <c r="AE71" i="5"/>
  <c r="AE73" i="5"/>
  <c r="AE75" i="5"/>
  <c r="AE77" i="5"/>
  <c r="AH85" i="5"/>
  <c r="AD65" i="5"/>
  <c r="AL65" i="5"/>
  <c r="AC68" i="5"/>
  <c r="AH69" i="5"/>
  <c r="AG70" i="5"/>
  <c r="AJ71" i="5"/>
  <c r="AD73" i="5"/>
  <c r="AL73" i="5"/>
  <c r="AC76" i="5"/>
  <c r="AH77" i="5"/>
  <c r="AG78" i="5"/>
  <c r="AJ79" i="5"/>
  <c r="AD81" i="5"/>
  <c r="AG83" i="5"/>
  <c r="AC84" i="5"/>
  <c r="AI85" i="5"/>
  <c r="AH80" i="5"/>
  <c r="AD84" i="5"/>
  <c r="AL84" i="5"/>
  <c r="AJ85" i="5"/>
  <c r="AD63" i="5"/>
  <c r="AL63" i="5"/>
  <c r="AC66" i="5"/>
  <c r="AH67" i="5"/>
  <c r="AJ69" i="5"/>
  <c r="AD71" i="5"/>
  <c r="AL71" i="5"/>
  <c r="AC74" i="5"/>
  <c r="AH75" i="5"/>
  <c r="AJ77" i="5"/>
  <c r="AD79" i="5"/>
  <c r="AL79" i="5"/>
  <c r="AG81" i="5"/>
  <c r="AC82" i="5"/>
  <c r="AH83" i="5"/>
  <c r="AK83" i="5"/>
  <c r="AE84" i="5"/>
  <c r="AM84" i="5"/>
  <c r="AC85" i="5"/>
  <c r="AK85" i="5"/>
  <c r="AH78" i="5"/>
  <c r="AD82" i="5"/>
  <c r="AL82" i="5"/>
  <c r="AM83" i="5"/>
  <c r="AF84" i="5"/>
  <c r="AD85" i="5"/>
  <c r="AL85" i="5"/>
  <c r="AD61" i="5"/>
  <c r="AL61" i="5"/>
  <c r="AC64" i="5"/>
  <c r="AH65" i="5"/>
  <c r="AJ67" i="5"/>
  <c r="AD69" i="5"/>
  <c r="AL69" i="5"/>
  <c r="AC72" i="5"/>
  <c r="AH73" i="5"/>
  <c r="AJ75" i="5"/>
  <c r="AD77" i="5"/>
  <c r="AL77" i="5"/>
  <c r="AG79" i="5"/>
  <c r="AC80" i="5"/>
  <c r="AH81" i="5"/>
  <c r="AJ83" i="5"/>
  <c r="AE85" i="5"/>
  <c r="AM85" i="5"/>
  <c r="AD80" i="5"/>
  <c r="AL80" i="5"/>
  <c r="AM81" i="5"/>
  <c r="AC83" i="5"/>
  <c r="AD67" i="5"/>
  <c r="AL67" i="5"/>
  <c r="AC70" i="5"/>
  <c r="AH71" i="5"/>
  <c r="AJ73" i="5"/>
  <c r="AD75" i="5"/>
  <c r="AL75" i="5"/>
  <c r="AC78" i="5"/>
  <c r="AH79" i="5"/>
  <c r="AH29" i="3"/>
  <c r="AE85" i="3"/>
  <c r="AE83" i="3"/>
  <c r="AE81" i="3"/>
  <c r="AE79" i="3"/>
  <c r="AE77" i="3"/>
  <c r="AE75" i="3"/>
  <c r="AE73" i="3"/>
  <c r="AE71" i="3"/>
  <c r="AE69" i="3"/>
  <c r="AE67" i="3"/>
  <c r="AE61" i="3"/>
  <c r="AE48" i="3"/>
  <c r="AE47" i="3"/>
  <c r="AE60" i="3"/>
  <c r="AE58" i="3"/>
  <c r="AE46" i="3"/>
  <c r="AE65" i="3"/>
  <c r="AE45" i="3"/>
  <c r="AE63" i="3"/>
  <c r="AE44" i="3"/>
  <c r="AE56" i="3"/>
  <c r="AE50" i="3"/>
  <c r="AE54" i="3"/>
  <c r="AE49" i="3"/>
  <c r="AE42" i="3"/>
  <c r="AE43" i="3"/>
  <c r="AE37" i="3"/>
  <c r="AE35" i="3"/>
  <c r="AE33" i="3"/>
  <c r="AE31" i="3"/>
  <c r="AE29" i="3"/>
  <c r="AE27" i="3"/>
  <c r="AE25" i="3"/>
  <c r="AE40" i="3"/>
  <c r="AE38" i="3"/>
  <c r="AE36" i="3"/>
  <c r="AE34" i="3"/>
  <c r="AE32" i="3"/>
  <c r="AE30" i="3"/>
  <c r="AM85" i="3"/>
  <c r="AM83" i="3"/>
  <c r="AM81" i="3"/>
  <c r="AM79" i="3"/>
  <c r="AM77" i="3"/>
  <c r="AM75" i="3"/>
  <c r="AM73" i="3"/>
  <c r="AM71" i="3"/>
  <c r="AM69" i="3"/>
  <c r="AM67" i="3"/>
  <c r="AM63" i="3"/>
  <c r="AM65" i="3"/>
  <c r="AM61" i="3"/>
  <c r="AM50" i="3"/>
  <c r="AM56" i="3"/>
  <c r="AM48" i="3"/>
  <c r="AM46" i="3"/>
  <c r="AM60" i="3"/>
  <c r="AM58" i="3"/>
  <c r="AM54" i="3"/>
  <c r="AM44" i="3"/>
  <c r="AM37" i="3"/>
  <c r="AM35" i="3"/>
  <c r="AM33" i="3"/>
  <c r="AM31" i="3"/>
  <c r="AM29" i="3"/>
  <c r="AM27" i="3"/>
  <c r="AM25" i="3"/>
  <c r="AM42" i="3"/>
  <c r="AM36" i="3"/>
  <c r="AM34" i="3"/>
  <c r="AM32" i="3"/>
  <c r="AM30" i="3"/>
  <c r="AM28" i="3"/>
  <c r="AM40" i="3"/>
  <c r="AE17" i="3"/>
  <c r="AM17" i="3"/>
  <c r="AI18" i="3"/>
  <c r="AL19" i="3"/>
  <c r="AE20" i="3"/>
  <c r="AM20" i="3"/>
  <c r="AB21" i="3"/>
  <c r="AG22" i="3"/>
  <c r="AJ22" i="3"/>
  <c r="AE23" i="3"/>
  <c r="AL25" i="3"/>
  <c r="AF26" i="3"/>
  <c r="AD27" i="3"/>
  <c r="AL27" i="3"/>
  <c r="AF30" i="3"/>
  <c r="AD31" i="3"/>
  <c r="AL31" i="3"/>
  <c r="AC32" i="3"/>
  <c r="AK32" i="3"/>
  <c r="AH34" i="3"/>
  <c r="AH36" i="3"/>
  <c r="AG37" i="3"/>
  <c r="AH38" i="3"/>
  <c r="AL45" i="3"/>
  <c r="D14" i="3"/>
  <c r="AF76" i="3"/>
  <c r="AF68" i="3"/>
  <c r="AF57" i="3"/>
  <c r="AF60" i="3"/>
  <c r="AF82" i="3"/>
  <c r="AF81" i="3"/>
  <c r="AF83" i="3"/>
  <c r="AF78" i="3"/>
  <c r="AF70" i="3"/>
  <c r="AF59" i="3"/>
  <c r="AF77" i="3"/>
  <c r="AF69" i="3"/>
  <c r="AF42" i="3"/>
  <c r="AF37" i="3"/>
  <c r="AF35" i="3"/>
  <c r="AF44" i="3"/>
  <c r="AF50" i="3"/>
  <c r="AF48" i="3"/>
  <c r="W14" i="3"/>
  <c r="AF17" i="3"/>
  <c r="AB18" i="3"/>
  <c r="AI19" i="3"/>
  <c r="AM19" i="3"/>
  <c r="AI20" i="3"/>
  <c r="AC21" i="3"/>
  <c r="AK21" i="3"/>
  <c r="AL22" i="3"/>
  <c r="AF23" i="3"/>
  <c r="AB24" i="3"/>
  <c r="AG25" i="3"/>
  <c r="AG26" i="3"/>
  <c r="AC28" i="3"/>
  <c r="AK28" i="3"/>
  <c r="AJ29" i="3"/>
  <c r="AF29" i="3"/>
  <c r="AB30" i="3"/>
  <c r="AD32" i="3"/>
  <c r="AL32" i="3"/>
  <c r="AB33" i="3"/>
  <c r="AJ33" i="3"/>
  <c r="AJ39" i="3"/>
  <c r="AL82" i="3"/>
  <c r="AL84" i="3"/>
  <c r="AL75" i="3"/>
  <c r="AL67" i="3"/>
  <c r="AL74" i="3"/>
  <c r="AL66" i="3"/>
  <c r="AL73" i="3"/>
  <c r="AL62" i="3"/>
  <c r="AL81" i="3"/>
  <c r="AL80" i="3"/>
  <c r="AL72" i="3"/>
  <c r="AL79" i="3"/>
  <c r="AL71" i="3"/>
  <c r="AL78" i="3"/>
  <c r="AL70" i="3"/>
  <c r="AL77" i="3"/>
  <c r="AL69" i="3"/>
  <c r="AL76" i="3"/>
  <c r="AL68" i="3"/>
  <c r="AL64" i="3"/>
  <c r="AL44" i="3"/>
  <c r="AL17" i="3"/>
  <c r="AG54" i="3"/>
  <c r="AG38" i="3"/>
  <c r="AG36" i="3"/>
  <c r="AG34" i="3"/>
  <c r="AG32" i="3"/>
  <c r="AG30" i="3"/>
  <c r="AG28" i="3"/>
  <c r="X14" i="3"/>
  <c r="AG17" i="3"/>
  <c r="AK18" i="3"/>
  <c r="AG20" i="3"/>
  <c r="AC24" i="3"/>
  <c r="AK24" i="3"/>
  <c r="AD24" i="3"/>
  <c r="AH26" i="3"/>
  <c r="AJ26" i="3"/>
  <c r="AD28" i="3"/>
  <c r="AL28" i="3"/>
  <c r="AB35" i="3"/>
  <c r="AJ35" i="3"/>
  <c r="AC39" i="3"/>
  <c r="AD41" i="3"/>
  <c r="AL24" i="3"/>
  <c r="AH33" i="3"/>
  <c r="AH85" i="3"/>
  <c r="AH83" i="3"/>
  <c r="AH82" i="3"/>
  <c r="AH81" i="3"/>
  <c r="AH80" i="3"/>
  <c r="AH79" i="3"/>
  <c r="AH78" i="3"/>
  <c r="AH77" i="3"/>
  <c r="AH76" i="3"/>
  <c r="AH75" i="3"/>
  <c r="AH74" i="3"/>
  <c r="AH73" i="3"/>
  <c r="AH72" i="3"/>
  <c r="AH71" i="3"/>
  <c r="AH70" i="3"/>
  <c r="AH69" i="3"/>
  <c r="AH68" i="3"/>
  <c r="AH67" i="3"/>
  <c r="AH66" i="3"/>
  <c r="AH61" i="3"/>
  <c r="AH84" i="3"/>
  <c r="AH63" i="3"/>
  <c r="AH62" i="3"/>
  <c r="AH55" i="3"/>
  <c r="AH50" i="3"/>
  <c r="AH46" i="3"/>
  <c r="AH43" i="3"/>
  <c r="AH41" i="3"/>
  <c r="AH40" i="3"/>
  <c r="AH47" i="3"/>
  <c r="AH48" i="3"/>
  <c r="Y14" i="3"/>
  <c r="I52" i="3"/>
  <c r="AH17" i="3"/>
  <c r="AC19" i="3"/>
  <c r="AK19" i="3"/>
  <c r="AB22" i="3"/>
  <c r="AG23" i="3"/>
  <c r="AJ23" i="3"/>
  <c r="AF24" i="3"/>
  <c r="AI25" i="3"/>
  <c r="AG27" i="3"/>
  <c r="AE28" i="3"/>
  <c r="AD29" i="3"/>
  <c r="AL29" i="3"/>
  <c r="AG31" i="3"/>
  <c r="AF32" i="3"/>
  <c r="AD33" i="3"/>
  <c r="AL33" i="3"/>
  <c r="AC34" i="3"/>
  <c r="AK34" i="3"/>
  <c r="AC36" i="3"/>
  <c r="AK36" i="3"/>
  <c r="AB37" i="3"/>
  <c r="AJ37" i="3"/>
  <c r="AC38" i="3"/>
  <c r="AD39" i="3"/>
  <c r="AL39" i="3"/>
  <c r="AD40" i="3"/>
  <c r="AL40" i="3"/>
  <c r="G14" i="3"/>
  <c r="AI84" i="3"/>
  <c r="AI82" i="3"/>
  <c r="AI80" i="3"/>
  <c r="AI78" i="3"/>
  <c r="AI76" i="3"/>
  <c r="AI74" i="3"/>
  <c r="AI72" i="3"/>
  <c r="AI70" i="3"/>
  <c r="AI68" i="3"/>
  <c r="AI66" i="3"/>
  <c r="AI64" i="3"/>
  <c r="AI45" i="3"/>
  <c r="AI54" i="3"/>
  <c r="AI62" i="3"/>
  <c r="AI55" i="3"/>
  <c r="AI43" i="3"/>
  <c r="AI56" i="3"/>
  <c r="AI59" i="3"/>
  <c r="AI49" i="3"/>
  <c r="AI57" i="3"/>
  <c r="AI47" i="3"/>
  <c r="AI41" i="3"/>
  <c r="AI38" i="3"/>
  <c r="AI36" i="3"/>
  <c r="AI34" i="3"/>
  <c r="AI32" i="3"/>
  <c r="AI30" i="3"/>
  <c r="AI28" i="3"/>
  <c r="AI26" i="3"/>
  <c r="AI39" i="3"/>
  <c r="AI37" i="3"/>
  <c r="AI35" i="3"/>
  <c r="AI33" i="3"/>
  <c r="AI31" i="3"/>
  <c r="AI29" i="3"/>
  <c r="AI17" i="3"/>
  <c r="AH21" i="3"/>
  <c r="AC22" i="3"/>
  <c r="AK22" i="3"/>
  <c r="AL23" i="3"/>
  <c r="AE24" i="3"/>
  <c r="AM24" i="3"/>
  <c r="AH27" i="3"/>
  <c r="AF28" i="3"/>
  <c r="AH31" i="3"/>
  <c r="AD34" i="3"/>
  <c r="AL34" i="3"/>
  <c r="AD35" i="3"/>
  <c r="AL35" i="3"/>
  <c r="AD36" i="3"/>
  <c r="AL36" i="3"/>
  <c r="AD38" i="3"/>
  <c r="AL38" i="3"/>
  <c r="AM43" i="3"/>
  <c r="AD84" i="3"/>
  <c r="AD50" i="3"/>
  <c r="AD48" i="3"/>
  <c r="AD46" i="3"/>
  <c r="AD65" i="3"/>
  <c r="AD63" i="3"/>
  <c r="AD42" i="3"/>
  <c r="AD44" i="3"/>
  <c r="AB55" i="3"/>
  <c r="AB54" i="3"/>
  <c r="AB59" i="3"/>
  <c r="AB56" i="3"/>
  <c r="AB60" i="3"/>
  <c r="AB58" i="3"/>
  <c r="AB62" i="3"/>
  <c r="AB38" i="3"/>
  <c r="AB36" i="3"/>
  <c r="AB34" i="3"/>
  <c r="AB41" i="3"/>
  <c r="AB44" i="3"/>
  <c r="AB45" i="3"/>
  <c r="AJ55" i="3"/>
  <c r="AJ50" i="3"/>
  <c r="AJ65" i="3"/>
  <c r="AJ63" i="3"/>
  <c r="AJ56" i="3"/>
  <c r="AJ59" i="3"/>
  <c r="AJ48" i="3"/>
  <c r="AJ61" i="3"/>
  <c r="AJ60" i="3"/>
  <c r="AJ58" i="3"/>
  <c r="AJ41" i="3"/>
  <c r="AJ40" i="3"/>
  <c r="AJ38" i="3"/>
  <c r="AJ36" i="3"/>
  <c r="AJ34" i="3"/>
  <c r="AJ47" i="3"/>
  <c r="AJ44" i="3"/>
  <c r="AJ17" i="3"/>
  <c r="AB20" i="3"/>
  <c r="AG21" i="3"/>
  <c r="AJ21" i="3"/>
  <c r="AI23" i="3"/>
  <c r="AI24" i="3"/>
  <c r="AC25" i="3"/>
  <c r="AK25" i="3"/>
  <c r="AC26" i="3"/>
  <c r="AK26" i="3"/>
  <c r="AI27" i="3"/>
  <c r="AB28" i="3"/>
  <c r="AC30" i="3"/>
  <c r="AK30" i="3"/>
  <c r="AJ32" i="3"/>
  <c r="AD37" i="3"/>
  <c r="AL37" i="3"/>
  <c r="AF39" i="3"/>
  <c r="AJ46" i="3"/>
  <c r="AD17" i="3"/>
  <c r="AC57" i="3"/>
  <c r="AC49" i="3"/>
  <c r="AC47" i="3"/>
  <c r="AC62" i="3"/>
  <c r="AC43" i="3"/>
  <c r="AC37" i="3"/>
  <c r="AC35" i="3"/>
  <c r="AC33" i="3"/>
  <c r="AC31" i="3"/>
  <c r="AC29" i="3"/>
  <c r="AC27" i="3"/>
  <c r="AK57" i="3"/>
  <c r="AK37" i="3"/>
  <c r="AK35" i="3"/>
  <c r="AK33" i="3"/>
  <c r="AK31" i="3"/>
  <c r="AK29" i="3"/>
  <c r="AK27" i="3"/>
  <c r="AC17" i="3"/>
  <c r="AK17" i="3"/>
  <c r="AC20" i="3"/>
  <c r="AK20" i="3"/>
  <c r="AL21" i="3"/>
  <c r="AB23" i="3"/>
  <c r="AG24" i="3"/>
  <c r="AJ24" i="3"/>
  <c r="AD26" i="3"/>
  <c r="AL26" i="3"/>
  <c r="AJ27" i="3"/>
  <c r="AJ28" i="3"/>
  <c r="AG29" i="3"/>
  <c r="AD30" i="3"/>
  <c r="AL30" i="3"/>
  <c r="AB31" i="3"/>
  <c r="AJ31" i="3"/>
  <c r="AG33" i="3"/>
  <c r="AF34" i="3"/>
  <c r="AF36" i="3"/>
  <c r="AF38" i="3"/>
  <c r="AH35" i="3"/>
  <c r="AH37" i="3"/>
  <c r="AE39" i="3"/>
  <c r="AM39" i="3"/>
  <c r="AI40" i="3"/>
  <c r="AF41" i="3"/>
  <c r="AL41" i="3"/>
  <c r="AH42" i="3"/>
  <c r="AG44" i="3"/>
  <c r="AB46" i="3"/>
  <c r="AF47" i="3"/>
  <c r="AK49" i="3"/>
  <c r="AH49" i="3"/>
  <c r="AB40" i="3"/>
  <c r="AG41" i="3"/>
  <c r="AF43" i="3"/>
  <c r="AH44" i="3"/>
  <c r="AC46" i="3"/>
  <c r="AK46" i="3"/>
  <c r="AI48" i="3"/>
  <c r="AD49" i="3"/>
  <c r="AL49" i="3"/>
  <c r="AG50" i="3"/>
  <c r="AI58" i="3"/>
  <c r="AB27" i="3"/>
  <c r="AB29" i="3"/>
  <c r="AG39" i="3"/>
  <c r="AC40" i="3"/>
  <c r="AK40" i="3"/>
  <c r="AG42" i="3"/>
  <c r="AI44" i="3"/>
  <c r="AJ45" i="3"/>
  <c r="AL46" i="3"/>
  <c r="AM49" i="3"/>
  <c r="AB57" i="3"/>
  <c r="AJ57" i="3"/>
  <c r="AD61" i="3"/>
  <c r="AK45" i="3"/>
  <c r="AF49" i="3"/>
  <c r="AI50" i="3"/>
  <c r="AK55" i="3"/>
  <c r="AC59" i="3"/>
  <c r="AF40" i="3"/>
  <c r="AI42" i="3"/>
  <c r="AD43" i="3"/>
  <c r="AC44" i="3"/>
  <c r="AK44" i="3"/>
  <c r="AD45" i="3"/>
  <c r="AB47" i="3"/>
  <c r="AL48" i="3"/>
  <c r="AD56" i="3"/>
  <c r="AL56" i="3"/>
  <c r="AK38" i="3"/>
  <c r="AB39" i="3"/>
  <c r="AC41" i="3"/>
  <c r="AK41" i="3"/>
  <c r="AB42" i="3"/>
  <c r="AJ42" i="3"/>
  <c r="AB43" i="3"/>
  <c r="AJ43" i="3"/>
  <c r="AM45" i="3"/>
  <c r="AG46" i="3"/>
  <c r="AK47" i="3"/>
  <c r="AM55" i="3"/>
  <c r="AM57" i="3"/>
  <c r="AM59" i="3"/>
  <c r="AG60" i="3"/>
  <c r="AK39" i="3"/>
  <c r="AG40" i="3"/>
  <c r="AC42" i="3"/>
  <c r="AK43" i="3"/>
  <c r="AF45" i="3"/>
  <c r="AD47" i="3"/>
  <c r="AL47" i="3"/>
  <c r="AL50" i="3"/>
  <c r="AF54" i="3"/>
  <c r="AF55" i="3"/>
  <c r="AF56" i="3"/>
  <c r="AF58" i="3"/>
  <c r="AE41" i="3"/>
  <c r="AM41" i="3"/>
  <c r="AL42" i="3"/>
  <c r="AL43" i="3"/>
  <c r="AI46" i="3"/>
  <c r="AM47" i="3"/>
  <c r="AG48" i="3"/>
  <c r="AB49" i="3"/>
  <c r="AJ49" i="3"/>
  <c r="AE55" i="3"/>
  <c r="AG56" i="3"/>
  <c r="AG58" i="3"/>
  <c r="AI60" i="3"/>
  <c r="AC64" i="3"/>
  <c r="AG49" i="3"/>
  <c r="AD54" i="3"/>
  <c r="AD55" i="3"/>
  <c r="AL55" i="3"/>
  <c r="AC55" i="3"/>
  <c r="AG57" i="3"/>
  <c r="AH57" i="3"/>
  <c r="AH58" i="3"/>
  <c r="AD59" i="3"/>
  <c r="AL59" i="3"/>
  <c r="AE59" i="3"/>
  <c r="AH60" i="3"/>
  <c r="AL61" i="3"/>
  <c r="AG62" i="3"/>
  <c r="AK64" i="3"/>
  <c r="AC66" i="3"/>
  <c r="AK66" i="3"/>
  <c r="AB67" i="3"/>
  <c r="AJ67" i="3"/>
  <c r="AG70" i="3"/>
  <c r="AD73" i="3"/>
  <c r="AC74" i="3"/>
  <c r="AK74" i="3"/>
  <c r="AB75" i="3"/>
  <c r="AJ75" i="3"/>
  <c r="AG78" i="3"/>
  <c r="AD81" i="3"/>
  <c r="AD82" i="3"/>
  <c r="AI63" i="3"/>
  <c r="AD64" i="3"/>
  <c r="AG65" i="3"/>
  <c r="AD66" i="3"/>
  <c r="AC67" i="3"/>
  <c r="AK67" i="3"/>
  <c r="AB68" i="3"/>
  <c r="AJ68" i="3"/>
  <c r="AG71" i="3"/>
  <c r="AD74" i="3"/>
  <c r="AC75" i="3"/>
  <c r="AK75" i="3"/>
  <c r="AB76" i="3"/>
  <c r="AJ76" i="3"/>
  <c r="AG79" i="3"/>
  <c r="AF84" i="3"/>
  <c r="AF85" i="3"/>
  <c r="AG43" i="3"/>
  <c r="AF61" i="3"/>
  <c r="AH65" i="3"/>
  <c r="AD67" i="3"/>
  <c r="AC68" i="3"/>
  <c r="AK68" i="3"/>
  <c r="AB69" i="3"/>
  <c r="AJ69" i="3"/>
  <c r="AF71" i="3"/>
  <c r="AG72" i="3"/>
  <c r="AD75" i="3"/>
  <c r="AC76" i="3"/>
  <c r="AK76" i="3"/>
  <c r="AB77" i="3"/>
  <c r="AJ77" i="3"/>
  <c r="AF79" i="3"/>
  <c r="AG80" i="3"/>
  <c r="AC48" i="3"/>
  <c r="AK48" i="3"/>
  <c r="AG55" i="3"/>
  <c r="AH56" i="3"/>
  <c r="AC58" i="3"/>
  <c r="AK58" i="3"/>
  <c r="AG59" i="3"/>
  <c r="AC60" i="3"/>
  <c r="AK60" i="3"/>
  <c r="AG61" i="3"/>
  <c r="AJ62" i="3"/>
  <c r="AF64" i="3"/>
  <c r="AI65" i="3"/>
  <c r="AD68" i="3"/>
  <c r="AC69" i="3"/>
  <c r="AK69" i="3"/>
  <c r="AB70" i="3"/>
  <c r="AJ70" i="3"/>
  <c r="AF72" i="3"/>
  <c r="AG73" i="3"/>
  <c r="AD76" i="3"/>
  <c r="AC77" i="3"/>
  <c r="AK77" i="3"/>
  <c r="AB78" i="3"/>
  <c r="AJ78" i="3"/>
  <c r="AF80" i="3"/>
  <c r="AK42" i="3"/>
  <c r="AG45" i="3"/>
  <c r="AB48" i="3"/>
  <c r="AH54" i="3"/>
  <c r="AD58" i="3"/>
  <c r="AL58" i="3"/>
  <c r="AH59" i="3"/>
  <c r="AK59" i="3"/>
  <c r="AD60" i="3"/>
  <c r="AL60" i="3"/>
  <c r="AK62" i="3"/>
  <c r="AL63" i="3"/>
  <c r="AG64" i="3"/>
  <c r="AG66" i="3"/>
  <c r="AD69" i="3"/>
  <c r="AC70" i="3"/>
  <c r="AK70" i="3"/>
  <c r="AB71" i="3"/>
  <c r="AJ71" i="3"/>
  <c r="AF73" i="3"/>
  <c r="AG74" i="3"/>
  <c r="AD77" i="3"/>
  <c r="AC78" i="3"/>
  <c r="AK78" i="3"/>
  <c r="AB79" i="3"/>
  <c r="AJ79" i="3"/>
  <c r="AH45" i="3"/>
  <c r="AF46" i="3"/>
  <c r="AC50" i="3"/>
  <c r="AK50" i="3"/>
  <c r="I87" i="3"/>
  <c r="AD57" i="3"/>
  <c r="AL57" i="3"/>
  <c r="AI61" i="3"/>
  <c r="AD62" i="3"/>
  <c r="AB64" i="3"/>
  <c r="AF66" i="3"/>
  <c r="AG67" i="3"/>
  <c r="AD70" i="3"/>
  <c r="AC71" i="3"/>
  <c r="AK71" i="3"/>
  <c r="AB72" i="3"/>
  <c r="AJ72" i="3"/>
  <c r="AF74" i="3"/>
  <c r="AG75" i="3"/>
  <c r="AD78" i="3"/>
  <c r="AC79" i="3"/>
  <c r="AK79" i="3"/>
  <c r="AB80" i="3"/>
  <c r="AJ80" i="3"/>
  <c r="AB83" i="3"/>
  <c r="AJ83" i="3"/>
  <c r="AG47" i="3"/>
  <c r="AB50" i="3"/>
  <c r="AC54" i="3"/>
  <c r="AK54" i="3"/>
  <c r="AJ54" i="3"/>
  <c r="AC56" i="3"/>
  <c r="AK56" i="3"/>
  <c r="AE57" i="3"/>
  <c r="AF63" i="3"/>
  <c r="AL65" i="3"/>
  <c r="AF67" i="3"/>
  <c r="AG68" i="3"/>
  <c r="AD71" i="3"/>
  <c r="AC72" i="3"/>
  <c r="AK72" i="3"/>
  <c r="AB73" i="3"/>
  <c r="AJ73" i="3"/>
  <c r="AF75" i="3"/>
  <c r="AG76" i="3"/>
  <c r="AD79" i="3"/>
  <c r="AC80" i="3"/>
  <c r="AK80" i="3"/>
  <c r="AB81" i="3"/>
  <c r="AJ81" i="3"/>
  <c r="AB82" i="3"/>
  <c r="AJ82" i="3"/>
  <c r="AC83" i="3"/>
  <c r="AK83" i="3"/>
  <c r="AC84" i="3"/>
  <c r="AK84" i="3"/>
  <c r="AL54" i="3"/>
  <c r="AF62" i="3"/>
  <c r="AG63" i="3"/>
  <c r="AJ64" i="3"/>
  <c r="AB66" i="3"/>
  <c r="AJ66" i="3"/>
  <c r="AG69" i="3"/>
  <c r="AD72" i="3"/>
  <c r="AC73" i="3"/>
  <c r="AK73" i="3"/>
  <c r="AB74" i="3"/>
  <c r="AJ74" i="3"/>
  <c r="AG77" i="3"/>
  <c r="AD80" i="3"/>
  <c r="AC81" i="3"/>
  <c r="AK81" i="3"/>
  <c r="AC82" i="3"/>
  <c r="AK82" i="3"/>
  <c r="AD83" i="3"/>
  <c r="AG85" i="3"/>
  <c r="AC61" i="3"/>
  <c r="AK61" i="3"/>
  <c r="AB61" i="3"/>
  <c r="AE62" i="3"/>
  <c r="AM62" i="3"/>
  <c r="AC65" i="3"/>
  <c r="AK65" i="3"/>
  <c r="AB65" i="3"/>
  <c r="AE66" i="3"/>
  <c r="AM66" i="3"/>
  <c r="AE68" i="3"/>
  <c r="AM68" i="3"/>
  <c r="AE70" i="3"/>
  <c r="AM70" i="3"/>
  <c r="AE72" i="3"/>
  <c r="AM72" i="3"/>
  <c r="AE74" i="3"/>
  <c r="AM74" i="3"/>
  <c r="AE76" i="3"/>
  <c r="AM76" i="3"/>
  <c r="AE78" i="3"/>
  <c r="AM78" i="3"/>
  <c r="AE80" i="3"/>
  <c r="AM80" i="3"/>
  <c r="AE82" i="3"/>
  <c r="AM82" i="3"/>
  <c r="AE84" i="3"/>
  <c r="AM84" i="3"/>
  <c r="AL83" i="3"/>
  <c r="AG81" i="3"/>
  <c r="AG82" i="3"/>
  <c r="AG83" i="3"/>
  <c r="AG84" i="3"/>
  <c r="AB85" i="3"/>
  <c r="AJ85" i="3"/>
  <c r="AF65" i="3"/>
  <c r="AC85" i="3"/>
  <c r="AK85" i="3"/>
  <c r="AC63" i="3"/>
  <c r="AK63" i="3"/>
  <c r="AB63" i="3"/>
  <c r="AE64" i="3"/>
  <c r="AM64" i="3"/>
  <c r="AI67" i="3"/>
  <c r="AI69" i="3"/>
  <c r="AI71" i="3"/>
  <c r="AI73" i="3"/>
  <c r="AI75" i="3"/>
  <c r="AI77" i="3"/>
  <c r="AI79" i="3"/>
  <c r="AI81" i="3"/>
  <c r="AI83" i="3"/>
  <c r="AD85" i="3"/>
  <c r="AH64" i="3"/>
  <c r="AB84" i="3"/>
  <c r="AJ84" i="3"/>
  <c r="AI85" i="3"/>
  <c r="AL85" i="3"/>
  <c r="AF21" i="2"/>
  <c r="AO21" i="2" s="1"/>
  <c r="AI29" i="2"/>
  <c r="AD76" i="2"/>
  <c r="AD72" i="2"/>
  <c r="AD59" i="2"/>
  <c r="AD43" i="2"/>
  <c r="AD35" i="2"/>
  <c r="AD41" i="2"/>
  <c r="AD39" i="2"/>
  <c r="AD64" i="2"/>
  <c r="AD62" i="2"/>
  <c r="AL74" i="2"/>
  <c r="AL78" i="2"/>
  <c r="AL82" i="2"/>
  <c r="AL66" i="2"/>
  <c r="AL39" i="2"/>
  <c r="AL49" i="2"/>
  <c r="AD22" i="2"/>
  <c r="AL23" i="2"/>
  <c r="AL29" i="2"/>
  <c r="AF37" i="2"/>
  <c r="AF25" i="2"/>
  <c r="AD27" i="2"/>
  <c r="AD31" i="2"/>
  <c r="AL35" i="2"/>
  <c r="AH17" i="2"/>
  <c r="AD20" i="2"/>
  <c r="AL21" i="2"/>
  <c r="AH33" i="2"/>
  <c r="AD17" i="2"/>
  <c r="AD18" i="2"/>
  <c r="AF23" i="2"/>
  <c r="AD25" i="2"/>
  <c r="AE30" i="2"/>
  <c r="AM30" i="2"/>
  <c r="AL33" i="2"/>
  <c r="AF83" i="2"/>
  <c r="AF85" i="2"/>
  <c r="AF81" i="2"/>
  <c r="AF63" i="2"/>
  <c r="AF61" i="2"/>
  <c r="AF58" i="2"/>
  <c r="AF71" i="2"/>
  <c r="AF69" i="2"/>
  <c r="AF56" i="2"/>
  <c r="AF75" i="2"/>
  <c r="AF73" i="2"/>
  <c r="AF55" i="2"/>
  <c r="AF79" i="2"/>
  <c r="AF77" i="2"/>
  <c r="AF54" i="2"/>
  <c r="AF59" i="2"/>
  <c r="AF48" i="2"/>
  <c r="AF60" i="2"/>
  <c r="AF42" i="2"/>
  <c r="AF34" i="2"/>
  <c r="AF65" i="2"/>
  <c r="AF57" i="2"/>
  <c r="AF46" i="2"/>
  <c r="AF41" i="2"/>
  <c r="AF33" i="2"/>
  <c r="AF40" i="2"/>
  <c r="AF32" i="2"/>
  <c r="AF67" i="2"/>
  <c r="AF39" i="2"/>
  <c r="AF38" i="2"/>
  <c r="AF50" i="2"/>
  <c r="AF36" i="2"/>
  <c r="AF26" i="2"/>
  <c r="AF24" i="2"/>
  <c r="AF22" i="2"/>
  <c r="AF20" i="2"/>
  <c r="AF18" i="2"/>
  <c r="AF31" i="2"/>
  <c r="AF44" i="2"/>
  <c r="AF28" i="2"/>
  <c r="Y14" i="2"/>
  <c r="AF45" i="2"/>
  <c r="AF19" i="2"/>
  <c r="AF17" i="2"/>
  <c r="AD19" i="2"/>
  <c r="AD24" i="2"/>
  <c r="AL25" i="2"/>
  <c r="AL17" i="2"/>
  <c r="AL19" i="2"/>
  <c r="AF27" i="2"/>
  <c r="AL41" i="2"/>
  <c r="AE65" i="2"/>
  <c r="AM65" i="2"/>
  <c r="AD70" i="2"/>
  <c r="AC75" i="2"/>
  <c r="AK75" i="2"/>
  <c r="AE84" i="2"/>
  <c r="AE76" i="2"/>
  <c r="AE75" i="2"/>
  <c r="AE73" i="2"/>
  <c r="AE68" i="2"/>
  <c r="AE63" i="2"/>
  <c r="AE58" i="2"/>
  <c r="AE35" i="2"/>
  <c r="AE60" i="2"/>
  <c r="AE42" i="2"/>
  <c r="AE34" i="2"/>
  <c r="AE77" i="2"/>
  <c r="AE61" i="2"/>
  <c r="AE54" i="2"/>
  <c r="AE49" i="2"/>
  <c r="AE40" i="2"/>
  <c r="AM84" i="2"/>
  <c r="AM61" i="2"/>
  <c r="AM76" i="2"/>
  <c r="AM63" i="2"/>
  <c r="AM73" i="2"/>
  <c r="AM71" i="2"/>
  <c r="AM69" i="2"/>
  <c r="AM77" i="2"/>
  <c r="AM67" i="2"/>
  <c r="AM45" i="2"/>
  <c r="AM48" i="2"/>
  <c r="AM81" i="2"/>
  <c r="AM64" i="2"/>
  <c r="AM62" i="2"/>
  <c r="AM46" i="2"/>
  <c r="AM17" i="2"/>
  <c r="AI18" i="2"/>
  <c r="AM19" i="2"/>
  <c r="AI20" i="2"/>
  <c r="AM21" i="2"/>
  <c r="AI22" i="2"/>
  <c r="AM23" i="2"/>
  <c r="AI24" i="2"/>
  <c r="AM25" i="2"/>
  <c r="AI26" i="2"/>
  <c r="AM27" i="2"/>
  <c r="AJ29" i="2"/>
  <c r="AG30" i="2"/>
  <c r="AK31" i="2"/>
  <c r="AC32" i="2"/>
  <c r="AM35" i="2"/>
  <c r="AI36" i="2"/>
  <c r="AG37" i="2"/>
  <c r="AE41" i="2"/>
  <c r="AM41" i="2"/>
  <c r="AK43" i="2"/>
  <c r="AE44" i="2"/>
  <c r="AM44" i="2"/>
  <c r="AJ54" i="2"/>
  <c r="AG55" i="2"/>
  <c r="AC72" i="2"/>
  <c r="AK72" i="2"/>
  <c r="AK73" i="2"/>
  <c r="AC74" i="2"/>
  <c r="AL28" i="2"/>
  <c r="AH69" i="2"/>
  <c r="AG84" i="2"/>
  <c r="AG63" i="2"/>
  <c r="AG58" i="2"/>
  <c r="AG41" i="2"/>
  <c r="AG71" i="2"/>
  <c r="AG56" i="2"/>
  <c r="AG40" i="2"/>
  <c r="AG32" i="2"/>
  <c r="AG69" i="2"/>
  <c r="AG54" i="2"/>
  <c r="AG64" i="2"/>
  <c r="AG47" i="2"/>
  <c r="X14" i="2"/>
  <c r="AG17" i="2"/>
  <c r="AC18" i="2"/>
  <c r="AC20" i="2"/>
  <c r="AC22" i="2"/>
  <c r="AK22" i="2"/>
  <c r="AG23" i="2"/>
  <c r="AC24" i="2"/>
  <c r="AK24" i="2"/>
  <c r="AG25" i="2"/>
  <c r="AC26" i="2"/>
  <c r="AK26" i="2"/>
  <c r="AG27" i="2"/>
  <c r="AC28" i="2"/>
  <c r="AD29" i="2"/>
  <c r="AE29" i="2"/>
  <c r="AH30" i="2"/>
  <c r="AJ31" i="2"/>
  <c r="AH32" i="2"/>
  <c r="AC33" i="2"/>
  <c r="AM38" i="2"/>
  <c r="AD40" i="2"/>
  <c r="AL40" i="2"/>
  <c r="AJ42" i="2"/>
  <c r="AH42" i="2"/>
  <c r="AE43" i="2"/>
  <c r="AM43" i="2"/>
  <c r="AD45" i="2"/>
  <c r="AL45" i="2"/>
  <c r="AI46" i="2"/>
  <c r="AM47" i="2"/>
  <c r="AG49" i="2"/>
  <c r="AM55" i="2"/>
  <c r="AI58" i="2"/>
  <c r="AI59" i="2"/>
  <c r="AI66" i="2"/>
  <c r="AE66" i="2"/>
  <c r="AE71" i="2"/>
  <c r="AE74" i="2"/>
  <c r="AM74" i="2"/>
  <c r="AD78" i="2"/>
  <c r="AH77" i="2"/>
  <c r="AH85" i="2"/>
  <c r="AH65" i="2"/>
  <c r="AH46" i="2"/>
  <c r="AH40" i="2"/>
  <c r="AH73" i="2"/>
  <c r="AH81" i="2"/>
  <c r="AL18" i="2"/>
  <c r="AL20" i="2"/>
  <c r="AL22" i="2"/>
  <c r="AL24" i="2"/>
  <c r="AD26" i="2"/>
  <c r="AL26" i="2"/>
  <c r="AM29" i="2"/>
  <c r="AF29" i="2"/>
  <c r="AL31" i="2"/>
  <c r="AJ32" i="2"/>
  <c r="AH35" i="2"/>
  <c r="AE37" i="2"/>
  <c r="AG39" i="2"/>
  <c r="AM40" i="2"/>
  <c r="AI42" i="2"/>
  <c r="AF43" i="2"/>
  <c r="AH44" i="2"/>
  <c r="AE45" i="2"/>
  <c r="AE50" i="2"/>
  <c r="AM50" i="2"/>
  <c r="AJ56" i="2"/>
  <c r="AK56" i="2"/>
  <c r="AK60" i="2"/>
  <c r="AG61" i="2"/>
  <c r="AK63" i="2"/>
  <c r="AI64" i="2"/>
  <c r="AG82" i="2"/>
  <c r="AD28" i="2"/>
  <c r="AL47" i="2"/>
  <c r="AI85" i="2"/>
  <c r="AI77" i="2"/>
  <c r="AI62" i="2"/>
  <c r="AI74" i="2"/>
  <c r="AI72" i="2"/>
  <c r="AI78" i="2"/>
  <c r="AI68" i="2"/>
  <c r="AI61" i="2"/>
  <c r="AI56" i="2"/>
  <c r="AI69" i="2"/>
  <c r="AI54" i="2"/>
  <c r="AI38" i="2"/>
  <c r="AI30" i="2"/>
  <c r="AI67" i="2"/>
  <c r="AI47" i="2"/>
  <c r="AI44" i="2"/>
  <c r="AI17" i="2"/>
  <c r="AI19" i="2"/>
  <c r="AE20" i="2"/>
  <c r="AM20" i="2"/>
  <c r="AI21" i="2"/>
  <c r="AE22" i="2"/>
  <c r="AM22" i="2"/>
  <c r="AI23" i="2"/>
  <c r="AE24" i="2"/>
  <c r="AM24" i="2"/>
  <c r="AI25" i="2"/>
  <c r="AE26" i="2"/>
  <c r="AM26" i="2"/>
  <c r="AI27" i="2"/>
  <c r="AG29" i="2"/>
  <c r="AG31" i="2"/>
  <c r="AM31" i="2"/>
  <c r="AK32" i="2"/>
  <c r="AE33" i="2"/>
  <c r="AG33" i="2"/>
  <c r="AH36" i="2"/>
  <c r="AK37" i="2"/>
  <c r="AC39" i="2"/>
  <c r="AI49" i="2"/>
  <c r="AK55" i="2"/>
  <c r="AG57" i="2"/>
  <c r="AK68" i="2"/>
  <c r="AM70" i="2"/>
  <c r="AG72" i="2"/>
  <c r="AG73" i="2"/>
  <c r="AI76" i="2"/>
  <c r="AL32" i="2"/>
  <c r="AL43" i="2"/>
  <c r="AJ82" i="2"/>
  <c r="AJ80" i="2"/>
  <c r="AJ55" i="2"/>
  <c r="AJ84" i="2"/>
  <c r="AJ62" i="2"/>
  <c r="AJ66" i="2"/>
  <c r="AJ64" i="2"/>
  <c r="AJ70" i="2"/>
  <c r="AJ68" i="2"/>
  <c r="AJ59" i="2"/>
  <c r="AJ78" i="2"/>
  <c r="AJ76" i="2"/>
  <c r="AJ57" i="2"/>
  <c r="AJ49" i="2"/>
  <c r="AJ39" i="2"/>
  <c r="AJ38" i="2"/>
  <c r="AJ74" i="2"/>
  <c r="AJ47" i="2"/>
  <c r="AJ37" i="2"/>
  <c r="AJ50" i="2"/>
  <c r="AJ48" i="2"/>
  <c r="AJ45" i="2"/>
  <c r="AJ43" i="2"/>
  <c r="AJ35" i="2"/>
  <c r="AJ17" i="2"/>
  <c r="AJ19" i="2"/>
  <c r="AJ21" i="2"/>
  <c r="AJ23" i="2"/>
  <c r="AJ25" i="2"/>
  <c r="AJ27" i="2"/>
  <c r="AG28" i="2"/>
  <c r="AK30" i="2"/>
  <c r="AC30" i="2"/>
  <c r="AJ33" i="2"/>
  <c r="AC34" i="2"/>
  <c r="AD37" i="2"/>
  <c r="AL37" i="2"/>
  <c r="AI37" i="2"/>
  <c r="AJ41" i="2"/>
  <c r="AM42" i="2"/>
  <c r="AH43" i="2"/>
  <c r="AJ44" i="2"/>
  <c r="AG44" i="2"/>
  <c r="AK46" i="2"/>
  <c r="AD55" i="2"/>
  <c r="AL59" i="2"/>
  <c r="AD63" i="2"/>
  <c r="AL63" i="2"/>
  <c r="AD68" i="2"/>
  <c r="AL68" i="2"/>
  <c r="AJ72" i="2"/>
  <c r="AM75" i="2"/>
  <c r="AG81" i="2"/>
  <c r="AD32" i="2"/>
  <c r="AF35" i="2"/>
  <c r="AC40" i="2"/>
  <c r="AD47" i="2"/>
  <c r="AH56" i="2"/>
  <c r="AG67" i="2"/>
  <c r="AC83" i="2"/>
  <c r="AC80" i="2"/>
  <c r="AC44" i="2"/>
  <c r="AC37" i="2"/>
  <c r="AC36" i="2"/>
  <c r="AC68" i="2"/>
  <c r="AC55" i="2"/>
  <c r="AC54" i="2"/>
  <c r="AC49" i="2"/>
  <c r="AK83" i="2"/>
  <c r="AK61" i="2"/>
  <c r="AK67" i="2"/>
  <c r="AK65" i="2"/>
  <c r="AK71" i="2"/>
  <c r="AK54" i="2"/>
  <c r="AK47" i="2"/>
  <c r="AK44" i="2"/>
  <c r="AK36" i="2"/>
  <c r="AK80" i="2"/>
  <c r="AK45" i="2"/>
  <c r="AK42" i="2"/>
  <c r="AK62" i="2"/>
  <c r="AK17" i="2"/>
  <c r="AC31" i="2"/>
  <c r="AI32" i="2"/>
  <c r="AK33" i="2"/>
  <c r="AD34" i="2"/>
  <c r="AL34" i="2"/>
  <c r="AH34" i="2"/>
  <c r="AC35" i="2"/>
  <c r="AJ36" i="2"/>
  <c r="AM37" i="2"/>
  <c r="AH38" i="2"/>
  <c r="AC41" i="2"/>
  <c r="AK41" i="2"/>
  <c r="AE47" i="2"/>
  <c r="AH50" i="2"/>
  <c r="AK57" i="2"/>
  <c r="AE59" i="2"/>
  <c r="AM59" i="2"/>
  <c r="AK70" i="2"/>
  <c r="AG80" i="2"/>
  <c r="AH37" i="2"/>
  <c r="AH45" i="2"/>
  <c r="AF47" i="2"/>
  <c r="AI48" i="2"/>
  <c r="AK49" i="2"/>
  <c r="AH61" i="2"/>
  <c r="AK66" i="2"/>
  <c r="AM68" i="2"/>
  <c r="AL70" i="2"/>
  <c r="AI73" i="2"/>
  <c r="AG74" i="2"/>
  <c r="AE78" i="2"/>
  <c r="AM78" i="2"/>
  <c r="AJ79" i="2"/>
  <c r="AD42" i="2"/>
  <c r="AL42" i="2"/>
  <c r="AD49" i="2"/>
  <c r="AD54" i="2"/>
  <c r="AL54" i="2"/>
  <c r="AH60" i="2"/>
  <c r="AL62" i="2"/>
  <c r="AC64" i="2"/>
  <c r="AK64" i="2"/>
  <c r="AG65" i="2"/>
  <c r="AD66" i="2"/>
  <c r="AF68" i="2"/>
  <c r="AJ69" i="2"/>
  <c r="AE70" i="2"/>
  <c r="AH71" i="2"/>
  <c r="AE72" i="2"/>
  <c r="AM72" i="2"/>
  <c r="AK79" i="2"/>
  <c r="AI80" i="2"/>
  <c r="AH83" i="2"/>
  <c r="AH31" i="2"/>
  <c r="AH39" i="2"/>
  <c r="AC42" i="2"/>
  <c r="AC43" i="2"/>
  <c r="AD46" i="2"/>
  <c r="AL46" i="2"/>
  <c r="AC46" i="2"/>
  <c r="AH47" i="2"/>
  <c r="AM49" i="2"/>
  <c r="AF49" i="2"/>
  <c r="AI50" i="2"/>
  <c r="AC56" i="2"/>
  <c r="AJ58" i="2"/>
  <c r="AH59" i="2"/>
  <c r="AI60" i="2"/>
  <c r="AE62" i="2"/>
  <c r="AH63" i="2"/>
  <c r="AM66" i="2"/>
  <c r="AG68" i="2"/>
  <c r="AK69" i="2"/>
  <c r="AC73" i="2"/>
  <c r="AG75" i="2"/>
  <c r="AJ77" i="2"/>
  <c r="AD79" i="2"/>
  <c r="AL79" i="2"/>
  <c r="AI31" i="2"/>
  <c r="AD36" i="2"/>
  <c r="AL36" i="2"/>
  <c r="AI39" i="2"/>
  <c r="AD44" i="2"/>
  <c r="AL44" i="2"/>
  <c r="AE46" i="2"/>
  <c r="AK48" i="2"/>
  <c r="AI55" i="2"/>
  <c r="AD56" i="2"/>
  <c r="AL56" i="2"/>
  <c r="AC57" i="2"/>
  <c r="AK58" i="2"/>
  <c r="AJ60" i="2"/>
  <c r="AE64" i="2"/>
  <c r="AI65" i="2"/>
  <c r="AJ71" i="2"/>
  <c r="AF76" i="2"/>
  <c r="AK77" i="2"/>
  <c r="AH78" i="2"/>
  <c r="AM79" i="2"/>
  <c r="AK81" i="2"/>
  <c r="AH41" i="2"/>
  <c r="AC48" i="2"/>
  <c r="AK50" i="2"/>
  <c r="AC50" i="2"/>
  <c r="AE55" i="2"/>
  <c r="AE56" i="2"/>
  <c r="AM56" i="2"/>
  <c r="AD57" i="2"/>
  <c r="AL57" i="2"/>
  <c r="AI57" i="2"/>
  <c r="AE69" i="2"/>
  <c r="AK74" i="2"/>
  <c r="AI75" i="2"/>
  <c r="AG76" i="2"/>
  <c r="AD80" i="2"/>
  <c r="AD82" i="2"/>
  <c r="AJ85" i="2"/>
  <c r="AD30" i="2"/>
  <c r="AL30" i="2"/>
  <c r="AI33" i="2"/>
  <c r="AD38" i="2"/>
  <c r="AL38" i="2"/>
  <c r="AI41" i="2"/>
  <c r="AG46" i="2"/>
  <c r="AE48" i="2"/>
  <c r="AH49" i="2"/>
  <c r="AH54" i="2"/>
  <c r="AM54" i="2"/>
  <c r="AL55" i="2"/>
  <c r="AE57" i="2"/>
  <c r="AM57" i="2"/>
  <c r="AM58" i="2"/>
  <c r="AC59" i="2"/>
  <c r="AK59" i="2"/>
  <c r="AD60" i="2"/>
  <c r="AL60" i="2"/>
  <c r="AG60" i="2"/>
  <c r="AH62" i="2"/>
  <c r="AE67" i="2"/>
  <c r="AD74" i="2"/>
  <c r="AH76" i="2"/>
  <c r="AE80" i="2"/>
  <c r="AM80" i="2"/>
  <c r="AE81" i="2"/>
  <c r="AE82" i="2"/>
  <c r="AM82" i="2"/>
  <c r="AC62" i="2"/>
  <c r="AI63" i="2"/>
  <c r="AL64" i="2"/>
  <c r="AH67" i="2"/>
  <c r="AF72" i="2"/>
  <c r="AJ73" i="2"/>
  <c r="AJ75" i="2"/>
  <c r="AC77" i="2"/>
  <c r="AG78" i="2"/>
  <c r="AC79" i="2"/>
  <c r="AH80" i="2"/>
  <c r="AG83" i="2"/>
  <c r="AD84" i="2"/>
  <c r="AL84" i="2"/>
  <c r="AF64" i="2"/>
  <c r="AJ65" i="2"/>
  <c r="AJ67" i="2"/>
  <c r="AC69" i="2"/>
  <c r="AG70" i="2"/>
  <c r="AC71" i="2"/>
  <c r="AH72" i="2"/>
  <c r="AH74" i="2"/>
  <c r="AD75" i="2"/>
  <c r="AL75" i="2"/>
  <c r="AH82" i="2"/>
  <c r="AI83" i="2"/>
  <c r="AF84" i="2"/>
  <c r="AD58" i="2"/>
  <c r="AL58" i="2"/>
  <c r="AJ61" i="2"/>
  <c r="AJ63" i="2"/>
  <c r="AC65" i="2"/>
  <c r="AG66" i="2"/>
  <c r="AC67" i="2"/>
  <c r="AH68" i="2"/>
  <c r="AH70" i="2"/>
  <c r="AD71" i="2"/>
  <c r="AL71" i="2"/>
  <c r="AC76" i="2"/>
  <c r="AG77" i="2"/>
  <c r="AG79" i="2"/>
  <c r="AI81" i="2"/>
  <c r="AJ83" i="2"/>
  <c r="AD85" i="2"/>
  <c r="AL85" i="2"/>
  <c r="AD48" i="2"/>
  <c r="AL48" i="2"/>
  <c r="AH55" i="2"/>
  <c r="AC58" i="2"/>
  <c r="AC61" i="2"/>
  <c r="AG62" i="2"/>
  <c r="AC63" i="2"/>
  <c r="AH64" i="2"/>
  <c r="AH66" i="2"/>
  <c r="AD67" i="2"/>
  <c r="AL67" i="2"/>
  <c r="AC78" i="2"/>
  <c r="AL80" i="2"/>
  <c r="AJ81" i="2"/>
  <c r="AL76" i="2"/>
  <c r="AH79" i="2"/>
  <c r="AC81" i="2"/>
  <c r="AK82" i="2"/>
  <c r="AD83" i="2"/>
  <c r="AL83" i="2"/>
  <c r="AI84" i="2"/>
  <c r="AI45" i="2"/>
  <c r="AD50" i="2"/>
  <c r="AL50" i="2"/>
  <c r="I87" i="2"/>
  <c r="W87" i="2" s="1"/>
  <c r="AH57" i="2"/>
  <c r="AC60" i="2"/>
  <c r="AC70" i="2"/>
  <c r="AI71" i="2"/>
  <c r="AL72" i="2"/>
  <c r="AH75" i="2"/>
  <c r="AF80" i="2"/>
  <c r="AE83" i="2"/>
  <c r="AM83" i="2"/>
  <c r="AK85" i="2"/>
  <c r="AC82" i="2"/>
  <c r="AE85" i="2"/>
  <c r="AM85" i="2"/>
  <c r="AH84" i="2"/>
  <c r="AG85" i="2"/>
  <c r="AD61" i="2"/>
  <c r="AL61" i="2"/>
  <c r="AF62" i="2"/>
  <c r="AD65" i="2"/>
  <c r="AL65" i="2"/>
  <c r="AF66" i="2"/>
  <c r="AD69" i="2"/>
  <c r="AL69" i="2"/>
  <c r="AF70" i="2"/>
  <c r="AD73" i="2"/>
  <c r="AL73" i="2"/>
  <c r="AF74" i="2"/>
  <c r="AD77" i="2"/>
  <c r="AL77" i="2"/>
  <c r="AF78" i="2"/>
  <c r="AD81" i="2"/>
  <c r="AL81" i="2"/>
  <c r="AF82" i="2"/>
  <c r="AI82" i="2"/>
  <c r="AC84" i="2"/>
  <c r="AK84" i="2"/>
  <c r="AC85" i="2"/>
  <c r="AO87" i="6" l="1"/>
  <c r="AO18" i="5"/>
  <c r="AO20" i="5"/>
  <c r="AO21" i="5"/>
  <c r="AO35" i="2"/>
  <c r="AO32" i="6"/>
  <c r="AO37" i="6"/>
  <c r="AO20" i="6"/>
  <c r="AO26" i="6"/>
  <c r="AO28" i="6"/>
  <c r="AO30" i="6"/>
  <c r="AO39" i="6"/>
  <c r="AO18" i="6"/>
  <c r="AO22" i="6"/>
  <c r="AO24" i="6"/>
  <c r="AO19" i="6"/>
  <c r="AO72" i="5"/>
  <c r="X87" i="5"/>
  <c r="W87" i="5"/>
  <c r="AO81" i="5"/>
  <c r="AO49" i="5"/>
  <c r="AO47" i="5"/>
  <c r="X52" i="5"/>
  <c r="U52" i="5"/>
  <c r="U89" i="5" s="1"/>
  <c r="W52" i="5"/>
  <c r="AO24" i="5"/>
  <c r="AO33" i="5"/>
  <c r="AO26" i="5"/>
  <c r="AO27" i="5"/>
  <c r="AO19" i="5"/>
  <c r="AO22" i="5"/>
  <c r="AO42" i="5"/>
  <c r="AO28" i="5"/>
  <c r="AO29" i="5"/>
  <c r="AO34" i="5"/>
  <c r="AO32" i="5"/>
  <c r="AO83" i="5"/>
  <c r="AO36" i="5"/>
  <c r="AO50" i="5"/>
  <c r="AO17" i="5"/>
  <c r="AO30" i="5"/>
  <c r="AO40" i="5"/>
  <c r="AO84" i="5"/>
  <c r="AO69" i="2"/>
  <c r="AO19" i="2"/>
  <c r="AO45" i="2"/>
  <c r="AO40" i="2"/>
  <c r="AO75" i="2"/>
  <c r="AO78" i="2"/>
  <c r="AO65" i="2"/>
  <c r="AO30" i="2"/>
  <c r="AO20" i="2"/>
  <c r="AO22" i="2"/>
  <c r="AO18" i="2"/>
  <c r="AO24" i="2"/>
  <c r="AO26" i="2"/>
  <c r="AO48" i="2"/>
  <c r="AO82" i="2"/>
  <c r="AO55" i="2"/>
  <c r="AO23" i="2"/>
  <c r="AO32" i="2"/>
  <c r="AO73" i="2"/>
  <c r="AO17" i="6"/>
  <c r="AO48" i="6"/>
  <c r="AO46" i="6"/>
  <c r="AO23" i="6"/>
  <c r="AO34" i="6"/>
  <c r="AO27" i="6"/>
  <c r="AO44" i="6"/>
  <c r="AO42" i="6"/>
  <c r="AO47" i="6"/>
  <c r="AO49" i="6"/>
  <c r="AO36" i="6"/>
  <c r="AO35" i="6"/>
  <c r="AO25" i="6"/>
  <c r="AO40" i="6"/>
  <c r="AO41" i="6"/>
  <c r="AO38" i="6"/>
  <c r="AO43" i="6"/>
  <c r="AO31" i="6"/>
  <c r="AO50" i="6"/>
  <c r="AO21" i="6"/>
  <c r="AO33" i="6"/>
  <c r="AO29" i="6"/>
  <c r="AO45" i="6"/>
  <c r="AO68" i="5"/>
  <c r="AO67" i="5"/>
  <c r="AO79" i="5"/>
  <c r="AO82" i="5"/>
  <c r="AO77" i="5"/>
  <c r="AO65" i="5"/>
  <c r="AO66" i="5"/>
  <c r="AO56" i="5"/>
  <c r="AO64" i="5"/>
  <c r="AO78" i="5"/>
  <c r="AO38" i="5"/>
  <c r="AO57" i="5"/>
  <c r="AO37" i="5"/>
  <c r="AO39" i="5"/>
  <c r="AO76" i="5"/>
  <c r="AO55" i="5"/>
  <c r="AO59" i="5"/>
  <c r="AO48" i="5"/>
  <c r="AO61" i="5"/>
  <c r="AO75" i="5"/>
  <c r="AO54" i="5"/>
  <c r="AO58" i="5"/>
  <c r="AO74" i="5"/>
  <c r="AO73" i="5"/>
  <c r="AO46" i="5"/>
  <c r="AO80" i="5"/>
  <c r="AO62" i="5"/>
  <c r="AO71" i="5"/>
  <c r="AO60" i="5"/>
  <c r="AO43" i="5"/>
  <c r="AO70" i="5"/>
  <c r="AO44" i="5"/>
  <c r="AO85" i="5"/>
  <c r="AO63" i="5"/>
  <c r="AO41" i="5"/>
  <c r="AO69" i="5"/>
  <c r="AO45" i="5"/>
  <c r="AO72" i="2"/>
  <c r="AO67" i="2"/>
  <c r="AO57" i="2"/>
  <c r="AO61" i="2"/>
  <c r="AO64" i="2"/>
  <c r="AO34" i="2"/>
  <c r="AO63" i="2"/>
  <c r="AO56" i="2"/>
  <c r="AO42" i="2"/>
  <c r="AO81" i="2"/>
  <c r="AO70" i="2"/>
  <c r="AO76" i="2"/>
  <c r="AO80" i="2"/>
  <c r="AO49" i="2"/>
  <c r="AO43" i="2"/>
  <c r="AO27" i="2"/>
  <c r="AO60" i="2"/>
  <c r="AO85" i="2"/>
  <c r="AO25" i="2"/>
  <c r="AO71" i="2"/>
  <c r="AO83" i="2"/>
  <c r="AO84" i="2"/>
  <c r="AO68" i="2"/>
  <c r="AO36" i="2"/>
  <c r="AO59" i="2"/>
  <c r="AO54" i="2"/>
  <c r="AO58" i="2"/>
  <c r="AO38" i="2"/>
  <c r="AO77" i="2"/>
  <c r="AO74" i="2"/>
  <c r="AO37" i="2"/>
  <c r="AO66" i="2"/>
  <c r="AO62" i="2"/>
  <c r="AO79" i="2"/>
  <c r="AO47" i="2"/>
  <c r="AO33" i="2"/>
  <c r="AO29" i="2"/>
  <c r="AO41" i="2"/>
  <c r="AO44" i="2"/>
  <c r="AO46" i="2"/>
  <c r="AO17" i="2"/>
  <c r="AO31" i="2"/>
  <c r="AO28" i="2"/>
  <c r="AO50" i="2"/>
  <c r="AO39" i="2"/>
  <c r="AA76" i="1"/>
  <c r="H70" i="1"/>
  <c r="AA75" i="1"/>
  <c r="AA54" i="1"/>
  <c r="H47" i="1"/>
  <c r="AA56" i="1"/>
  <c r="AA77" i="1"/>
  <c r="H48" i="1"/>
  <c r="AA25" i="1"/>
  <c r="AA30" i="1"/>
  <c r="AA41" i="1"/>
  <c r="H84" i="1"/>
  <c r="AA49" i="1"/>
  <c r="AA43" i="1"/>
  <c r="Y83" i="2"/>
  <c r="Y74" i="2"/>
  <c r="Y69" i="2"/>
  <c r="Y62" i="2"/>
  <c r="Y57" i="2"/>
  <c r="Y48" i="2"/>
  <c r="Y41" i="2"/>
  <c r="Y29" i="2"/>
  <c r="Y22" i="2"/>
  <c r="Y82" i="2"/>
  <c r="Y42" i="2"/>
  <c r="Y35" i="2"/>
  <c r="Y60" i="2"/>
  <c r="Y67" i="2"/>
  <c r="Y55" i="2"/>
  <c r="Y78" i="2"/>
  <c r="Y76" i="2"/>
  <c r="Y64" i="2"/>
  <c r="Y50" i="2"/>
  <c r="Y43" i="2"/>
  <c r="Y36" i="2"/>
  <c r="Y31" i="2"/>
  <c r="Y24" i="2"/>
  <c r="Y17" i="2"/>
  <c r="Y19" i="2"/>
  <c r="Y68" i="2"/>
  <c r="Y63" i="2"/>
  <c r="Y56" i="2"/>
  <c r="Y23" i="2"/>
  <c r="Y79" i="2"/>
  <c r="Y25" i="2"/>
  <c r="Y34" i="2"/>
  <c r="Y85" i="2"/>
  <c r="Y80" i="2"/>
  <c r="Y71" i="2"/>
  <c r="Y66" i="2"/>
  <c r="Y59" i="2"/>
  <c r="Y45" i="2"/>
  <c r="Y38" i="2"/>
  <c r="Y26" i="2"/>
  <c r="Y87" i="2"/>
  <c r="Y72" i="2"/>
  <c r="Y65" i="2"/>
  <c r="Y73" i="2"/>
  <c r="Y61" i="2"/>
  <c r="Y54" i="2"/>
  <c r="Y47" i="2"/>
  <c r="Y40" i="2"/>
  <c r="Y33" i="2"/>
  <c r="Y21" i="2"/>
  <c r="Y75" i="2"/>
  <c r="Y28" i="2"/>
  <c r="Y44" i="2"/>
  <c r="Y32" i="2"/>
  <c r="Y81" i="2"/>
  <c r="Y20" i="2"/>
  <c r="Y84" i="2"/>
  <c r="Y77" i="2"/>
  <c r="Y70" i="2"/>
  <c r="Y58" i="2"/>
  <c r="Y49" i="2"/>
  <c r="Y37" i="2"/>
  <c r="Y30" i="2"/>
  <c r="Y18" i="2"/>
  <c r="Y52" i="2"/>
  <c r="Y39" i="2"/>
  <c r="Y27" i="2"/>
  <c r="Y46" i="2"/>
  <c r="D52" i="2"/>
  <c r="C52" i="2"/>
  <c r="C87" i="2"/>
  <c r="D87" i="2"/>
  <c r="X81" i="2"/>
  <c r="X67" i="2"/>
  <c r="X55" i="2"/>
  <c r="X46" i="2"/>
  <c r="X34" i="2"/>
  <c r="X27" i="2"/>
  <c r="X20" i="2"/>
  <c r="X73" i="2"/>
  <c r="X21" i="2"/>
  <c r="X84" i="2"/>
  <c r="X87" i="2"/>
  <c r="X39" i="2"/>
  <c r="X83" i="2"/>
  <c r="X74" i="2"/>
  <c r="X69" i="2"/>
  <c r="X62" i="2"/>
  <c r="X57" i="2"/>
  <c r="X48" i="2"/>
  <c r="X41" i="2"/>
  <c r="X29" i="2"/>
  <c r="X22" i="2"/>
  <c r="X33" i="2"/>
  <c r="X70" i="2"/>
  <c r="X58" i="2"/>
  <c r="X37" i="2"/>
  <c r="X78" i="2"/>
  <c r="X76" i="2"/>
  <c r="X64" i="2"/>
  <c r="X50" i="2"/>
  <c r="X43" i="2"/>
  <c r="X36" i="2"/>
  <c r="X31" i="2"/>
  <c r="X24" i="2"/>
  <c r="X17" i="2"/>
  <c r="X54" i="2"/>
  <c r="X40" i="2"/>
  <c r="X49" i="2"/>
  <c r="X79" i="2"/>
  <c r="X60" i="2"/>
  <c r="X25" i="2"/>
  <c r="X85" i="2"/>
  <c r="X80" i="2"/>
  <c r="X71" i="2"/>
  <c r="X66" i="2"/>
  <c r="X59" i="2"/>
  <c r="X45" i="2"/>
  <c r="X38" i="2"/>
  <c r="X26" i="2"/>
  <c r="X19" i="2"/>
  <c r="X61" i="2"/>
  <c r="X47" i="2"/>
  <c r="X77" i="2"/>
  <c r="X65" i="2"/>
  <c r="X44" i="2"/>
  <c r="X82" i="2"/>
  <c r="X75" i="2"/>
  <c r="X68" i="2"/>
  <c r="X63" i="2"/>
  <c r="X56" i="2"/>
  <c r="X42" i="2"/>
  <c r="X35" i="2"/>
  <c r="X28" i="2"/>
  <c r="X23" i="2"/>
  <c r="X18" i="2"/>
  <c r="X72" i="2"/>
  <c r="X52" i="2"/>
  <c r="X30" i="2"/>
  <c r="X32" i="2"/>
  <c r="AA18" i="1"/>
  <c r="W76" i="3"/>
  <c r="W66" i="3"/>
  <c r="W61" i="3"/>
  <c r="W56" i="3"/>
  <c r="W42" i="3"/>
  <c r="W32" i="3"/>
  <c r="W27" i="3"/>
  <c r="W22" i="3"/>
  <c r="W17" i="3"/>
  <c r="W62" i="3"/>
  <c r="W87" i="3"/>
  <c r="W83" i="3"/>
  <c r="W78" i="3"/>
  <c r="W73" i="3"/>
  <c r="W63" i="3"/>
  <c r="W49" i="3"/>
  <c r="W44" i="3"/>
  <c r="W39" i="3"/>
  <c r="W29" i="3"/>
  <c r="W79" i="3"/>
  <c r="W67" i="3"/>
  <c r="W28" i="3"/>
  <c r="W47" i="3"/>
  <c r="W37" i="3"/>
  <c r="W85" i="3"/>
  <c r="W80" i="3"/>
  <c r="W68" i="3"/>
  <c r="W58" i="3"/>
  <c r="W52" i="3"/>
  <c r="W46" i="3"/>
  <c r="W34" i="3"/>
  <c r="W24" i="3"/>
  <c r="W19" i="3"/>
  <c r="W33" i="3"/>
  <c r="W54" i="3"/>
  <c r="W75" i="3"/>
  <c r="W70" i="3"/>
  <c r="W65" i="3"/>
  <c r="W55" i="3"/>
  <c r="W41" i="3"/>
  <c r="W36" i="3"/>
  <c r="W31" i="3"/>
  <c r="W21" i="3"/>
  <c r="W45" i="3"/>
  <c r="W59" i="3"/>
  <c r="W25" i="3"/>
  <c r="W82" i="3"/>
  <c r="W77" i="3"/>
  <c r="W72" i="3"/>
  <c r="W60" i="3"/>
  <c r="W48" i="3"/>
  <c r="W43" i="3"/>
  <c r="W38" i="3"/>
  <c r="W26" i="3"/>
  <c r="W57" i="3"/>
  <c r="W23" i="3"/>
  <c r="W81" i="3"/>
  <c r="W20" i="3"/>
  <c r="W84" i="3"/>
  <c r="W74" i="3"/>
  <c r="W69" i="3"/>
  <c r="W64" i="3"/>
  <c r="W50" i="3"/>
  <c r="W40" i="3"/>
  <c r="W35" i="3"/>
  <c r="W30" i="3"/>
  <c r="W18" i="3"/>
  <c r="W71" i="3"/>
  <c r="D87" i="3"/>
  <c r="H87" i="3" s="1"/>
  <c r="C87" i="3"/>
  <c r="V87" i="3"/>
  <c r="X83" i="3"/>
  <c r="X78" i="3"/>
  <c r="X73" i="3"/>
  <c r="X63" i="3"/>
  <c r="X49" i="3"/>
  <c r="X44" i="3"/>
  <c r="X39" i="3"/>
  <c r="X29" i="3"/>
  <c r="X74" i="3"/>
  <c r="X27" i="3"/>
  <c r="X85" i="3"/>
  <c r="X80" i="3"/>
  <c r="X68" i="3"/>
  <c r="X58" i="3"/>
  <c r="X52" i="3"/>
  <c r="X46" i="3"/>
  <c r="X34" i="3"/>
  <c r="X24" i="3"/>
  <c r="X19" i="3"/>
  <c r="X40" i="3"/>
  <c r="X66" i="3"/>
  <c r="X56" i="3"/>
  <c r="X22" i="3"/>
  <c r="X75" i="3"/>
  <c r="X70" i="3"/>
  <c r="X65" i="3"/>
  <c r="X55" i="3"/>
  <c r="X41" i="3"/>
  <c r="X36" i="3"/>
  <c r="X31" i="3"/>
  <c r="X21" i="3"/>
  <c r="X50" i="3"/>
  <c r="X18" i="3"/>
  <c r="X32" i="3"/>
  <c r="X82" i="3"/>
  <c r="X77" i="3"/>
  <c r="X72" i="3"/>
  <c r="X60" i="3"/>
  <c r="X48" i="3"/>
  <c r="X43" i="3"/>
  <c r="X38" i="3"/>
  <c r="X26" i="3"/>
  <c r="X64" i="3"/>
  <c r="X30" i="3"/>
  <c r="X76" i="3"/>
  <c r="X79" i="3"/>
  <c r="X67" i="3"/>
  <c r="X62" i="3"/>
  <c r="X57" i="3"/>
  <c r="X45" i="3"/>
  <c r="X33" i="3"/>
  <c r="X28" i="3"/>
  <c r="X23" i="3"/>
  <c r="X84" i="3"/>
  <c r="X69" i="3"/>
  <c r="X35" i="3"/>
  <c r="X42" i="3"/>
  <c r="X87" i="3"/>
  <c r="X81" i="3"/>
  <c r="X71" i="3"/>
  <c r="X59" i="3"/>
  <c r="X54" i="3"/>
  <c r="X47" i="3"/>
  <c r="X37" i="3"/>
  <c r="X25" i="3"/>
  <c r="X20" i="3"/>
  <c r="X61" i="3"/>
  <c r="X17" i="3"/>
  <c r="AA78" i="1"/>
  <c r="H59" i="1"/>
  <c r="Z89" i="3"/>
  <c r="D52" i="3"/>
  <c r="H52" i="3" s="1"/>
  <c r="C52" i="3"/>
  <c r="V52" i="3"/>
  <c r="H38" i="1"/>
  <c r="AA72" i="1"/>
  <c r="AA19" i="1"/>
  <c r="AL52" i="5"/>
  <c r="I89" i="5"/>
  <c r="D89" i="5" s="1"/>
  <c r="D87" i="5"/>
  <c r="C87" i="5"/>
  <c r="H46" i="1"/>
  <c r="Y81" i="5"/>
  <c r="Y76" i="5"/>
  <c r="Y71" i="5"/>
  <c r="Y61" i="5"/>
  <c r="Y47" i="5"/>
  <c r="Y42" i="5"/>
  <c r="Y37" i="5"/>
  <c r="Y27" i="5"/>
  <c r="Y20" i="5"/>
  <c r="Y83" i="5"/>
  <c r="Y78" i="5"/>
  <c r="Y66" i="5"/>
  <c r="Y56" i="5"/>
  <c r="Y49" i="5"/>
  <c r="Y44" i="5"/>
  <c r="Y32" i="5"/>
  <c r="Y22" i="5"/>
  <c r="Y79" i="5"/>
  <c r="Y69" i="5"/>
  <c r="Y87" i="5"/>
  <c r="Y25" i="5"/>
  <c r="Y85" i="5"/>
  <c r="Y73" i="5"/>
  <c r="Y68" i="5"/>
  <c r="Y63" i="5"/>
  <c r="Y52" i="5"/>
  <c r="Y39" i="5"/>
  <c r="Y34" i="5"/>
  <c r="Y29" i="5"/>
  <c r="Y19" i="5"/>
  <c r="Y17" i="5"/>
  <c r="Y50" i="5"/>
  <c r="Y35" i="5"/>
  <c r="Y74" i="5"/>
  <c r="Y59" i="5"/>
  <c r="Y80" i="5"/>
  <c r="Y75" i="5"/>
  <c r="Y70" i="5"/>
  <c r="Y58" i="5"/>
  <c r="Y46" i="5"/>
  <c r="Y41" i="5"/>
  <c r="Y36" i="5"/>
  <c r="Y24" i="5"/>
  <c r="Y45" i="5"/>
  <c r="Y77" i="5"/>
  <c r="Y65" i="5"/>
  <c r="Y60" i="5"/>
  <c r="Y55" i="5"/>
  <c r="Y43" i="5"/>
  <c r="Y31" i="5"/>
  <c r="Y26" i="5"/>
  <c r="Y21" i="5"/>
  <c r="Y84" i="5"/>
  <c r="Y18" i="5"/>
  <c r="Y30" i="5"/>
  <c r="Y82" i="5"/>
  <c r="Y72" i="5"/>
  <c r="Y67" i="5"/>
  <c r="Y62" i="5"/>
  <c r="Y48" i="5"/>
  <c r="Y38" i="5"/>
  <c r="Y33" i="5"/>
  <c r="Y28" i="5"/>
  <c r="Y57" i="5"/>
  <c r="Y23" i="5"/>
  <c r="Y64" i="5"/>
  <c r="Y54" i="5"/>
  <c r="Y40" i="5"/>
  <c r="AA47" i="1"/>
  <c r="AA21" i="1"/>
  <c r="AA70" i="1"/>
  <c r="D52" i="5"/>
  <c r="AA23" i="1"/>
  <c r="H62" i="1"/>
  <c r="D87" i="6"/>
  <c r="C87" i="6"/>
  <c r="Y21" i="6"/>
  <c r="Y34" i="6"/>
  <c r="Y39" i="6"/>
  <c r="Y44" i="6"/>
  <c r="Y49" i="6"/>
  <c r="Y73" i="6"/>
  <c r="Y78" i="6"/>
  <c r="Y83" i="6"/>
  <c r="Y71" i="6"/>
  <c r="Y19" i="6"/>
  <c r="Y47" i="6"/>
  <c r="Y87" i="6"/>
  <c r="Y22" i="6"/>
  <c r="Y27" i="6"/>
  <c r="Y40" i="6"/>
  <c r="Y45" i="6"/>
  <c r="Y50" i="6"/>
  <c r="Y64" i="6"/>
  <c r="Y69" i="6"/>
  <c r="Y74" i="6"/>
  <c r="Y79" i="6"/>
  <c r="Y84" i="6"/>
  <c r="Y29" i="6"/>
  <c r="Y42" i="6"/>
  <c r="Y76" i="6"/>
  <c r="Y32" i="6"/>
  <c r="Y17" i="6"/>
  <c r="Y25" i="6"/>
  <c r="Y30" i="6"/>
  <c r="Y35" i="6"/>
  <c r="Y57" i="6"/>
  <c r="Y62" i="6"/>
  <c r="Y67" i="6"/>
  <c r="Y24" i="6"/>
  <c r="Y56" i="6"/>
  <c r="Y20" i="6"/>
  <c r="Y33" i="6"/>
  <c r="Y38" i="6"/>
  <c r="Y43" i="6"/>
  <c r="Y48" i="6"/>
  <c r="Y55" i="6"/>
  <c r="Y60" i="6"/>
  <c r="Y72" i="6"/>
  <c r="Y77" i="6"/>
  <c r="Y82" i="6"/>
  <c r="Y61" i="6"/>
  <c r="Y54" i="6"/>
  <c r="Y23" i="6"/>
  <c r="Y28" i="6"/>
  <c r="Y41" i="6"/>
  <c r="Y65" i="6"/>
  <c r="Y70" i="6"/>
  <c r="Y75" i="6"/>
  <c r="Y85" i="6"/>
  <c r="Y37" i="6"/>
  <c r="Y59" i="6"/>
  <c r="Y81" i="6"/>
  <c r="Y18" i="6"/>
  <c r="Y26" i="6"/>
  <c r="Y31" i="6"/>
  <c r="Y36" i="6"/>
  <c r="Y46" i="6"/>
  <c r="Y52" i="6"/>
  <c r="Y58" i="6"/>
  <c r="Y63" i="6"/>
  <c r="Y68" i="6"/>
  <c r="Y80" i="6"/>
  <c r="Y66" i="6"/>
  <c r="X24" i="6"/>
  <c r="X29" i="6"/>
  <c r="X42" i="6"/>
  <c r="X56" i="6"/>
  <c r="X61" i="6"/>
  <c r="X66" i="6"/>
  <c r="X71" i="6"/>
  <c r="X76" i="6"/>
  <c r="X54" i="6"/>
  <c r="X27" i="6"/>
  <c r="X40" i="6"/>
  <c r="X64" i="6"/>
  <c r="X74" i="6"/>
  <c r="X17" i="6"/>
  <c r="X25" i="6"/>
  <c r="X30" i="6"/>
  <c r="X35" i="6"/>
  <c r="X57" i="6"/>
  <c r="X62" i="6"/>
  <c r="X67" i="6"/>
  <c r="X19" i="6"/>
  <c r="X59" i="6"/>
  <c r="X79" i="6"/>
  <c r="X20" i="6"/>
  <c r="X33" i="6"/>
  <c r="X38" i="6"/>
  <c r="X43" i="6"/>
  <c r="X48" i="6"/>
  <c r="X55" i="6"/>
  <c r="X60" i="6"/>
  <c r="X72" i="6"/>
  <c r="X77" i="6"/>
  <c r="X82" i="6"/>
  <c r="X37" i="6"/>
  <c r="X50" i="6"/>
  <c r="X23" i="6"/>
  <c r="X28" i="6"/>
  <c r="X41" i="6"/>
  <c r="X65" i="6"/>
  <c r="X70" i="6"/>
  <c r="X75" i="6"/>
  <c r="X85" i="6"/>
  <c r="X81" i="6"/>
  <c r="X69" i="6"/>
  <c r="X84" i="6"/>
  <c r="X18" i="6"/>
  <c r="X26" i="6"/>
  <c r="X31" i="6"/>
  <c r="X36" i="6"/>
  <c r="X46" i="6"/>
  <c r="X52" i="6"/>
  <c r="X58" i="6"/>
  <c r="X63" i="6"/>
  <c r="X68" i="6"/>
  <c r="X80" i="6"/>
  <c r="X87" i="6"/>
  <c r="X22" i="6"/>
  <c r="X45" i="6"/>
  <c r="X21" i="6"/>
  <c r="X34" i="6"/>
  <c r="X39" i="6"/>
  <c r="X44" i="6"/>
  <c r="X49" i="6"/>
  <c r="X73" i="6"/>
  <c r="X78" i="6"/>
  <c r="X83" i="6"/>
  <c r="X32" i="6"/>
  <c r="X47" i="6"/>
  <c r="AA39" i="1"/>
  <c r="AA65" i="1"/>
  <c r="D52" i="6"/>
  <c r="C52" i="6"/>
  <c r="E89" i="2"/>
  <c r="AA71" i="1"/>
  <c r="Z22" i="6"/>
  <c r="AB22" i="6" s="1"/>
  <c r="Z25" i="6"/>
  <c r="AB25" i="6" s="1"/>
  <c r="Z33" i="6"/>
  <c r="AB33" i="6" s="1"/>
  <c r="Z41" i="6"/>
  <c r="AB41" i="6" s="1"/>
  <c r="Z49" i="6"/>
  <c r="AB49" i="6" s="1"/>
  <c r="Z59" i="6"/>
  <c r="AB59" i="6" s="1"/>
  <c r="Z67" i="6"/>
  <c r="AB67" i="6" s="1"/>
  <c r="Z75" i="6"/>
  <c r="AB75" i="6" s="1"/>
  <c r="Z83" i="6"/>
  <c r="AB83" i="6" s="1"/>
  <c r="Z54" i="6"/>
  <c r="AB54" i="6" s="1"/>
  <c r="Z19" i="6"/>
  <c r="AB19" i="6" s="1"/>
  <c r="Z30" i="6"/>
  <c r="AB30" i="6" s="1"/>
  <c r="Z38" i="6"/>
  <c r="AB38" i="6" s="1"/>
  <c r="Z46" i="6"/>
  <c r="AB46" i="6" s="1"/>
  <c r="Z56" i="6"/>
  <c r="AB56" i="6" s="1"/>
  <c r="Z64" i="6"/>
  <c r="AB64" i="6" s="1"/>
  <c r="Z72" i="6"/>
  <c r="AB72" i="6" s="1"/>
  <c r="Z80" i="6"/>
  <c r="AB80" i="6" s="1"/>
  <c r="Z87" i="6"/>
  <c r="AB87" i="6" s="1"/>
  <c r="Z36" i="6"/>
  <c r="AB36" i="6" s="1"/>
  <c r="Z62" i="6"/>
  <c r="AB62" i="6" s="1"/>
  <c r="Z78" i="6"/>
  <c r="AB78" i="6" s="1"/>
  <c r="Z27" i="6"/>
  <c r="AB27" i="6" s="1"/>
  <c r="Z35" i="6"/>
  <c r="AB35" i="6" s="1"/>
  <c r="Z43" i="6"/>
  <c r="AB43" i="6" s="1"/>
  <c r="Z52" i="6"/>
  <c r="AB52" i="6" s="1"/>
  <c r="Z61" i="6"/>
  <c r="AB61" i="6" s="1"/>
  <c r="Z69" i="6"/>
  <c r="AB69" i="6" s="1"/>
  <c r="Z77" i="6"/>
  <c r="AB77" i="6" s="1"/>
  <c r="Z57" i="6"/>
  <c r="AB57" i="6" s="1"/>
  <c r="Z65" i="6"/>
  <c r="AB65" i="6" s="1"/>
  <c r="Z21" i="6"/>
  <c r="AB21" i="6" s="1"/>
  <c r="Z24" i="6"/>
  <c r="AB24" i="6" s="1"/>
  <c r="Z32" i="6"/>
  <c r="AB32" i="6" s="1"/>
  <c r="Z40" i="6"/>
  <c r="AB40" i="6" s="1"/>
  <c r="Z48" i="6"/>
  <c r="AB48" i="6" s="1"/>
  <c r="Z58" i="6"/>
  <c r="AB58" i="6" s="1"/>
  <c r="Z66" i="6"/>
  <c r="AB66" i="6" s="1"/>
  <c r="Z74" i="6"/>
  <c r="AB74" i="6" s="1"/>
  <c r="Z82" i="6"/>
  <c r="AB82" i="6" s="1"/>
  <c r="Z85" i="6"/>
  <c r="AB85" i="6" s="1"/>
  <c r="Z47" i="6"/>
  <c r="AB47" i="6" s="1"/>
  <c r="Z73" i="6"/>
  <c r="AB73" i="6" s="1"/>
  <c r="Z81" i="6"/>
  <c r="AB81" i="6" s="1"/>
  <c r="Z18" i="6"/>
  <c r="AB18" i="6" s="1"/>
  <c r="Z29" i="6"/>
  <c r="AB29" i="6" s="1"/>
  <c r="Z37" i="6"/>
  <c r="AB37" i="6" s="1"/>
  <c r="Z45" i="6"/>
  <c r="AB45" i="6" s="1"/>
  <c r="Z55" i="6"/>
  <c r="AB55" i="6" s="1"/>
  <c r="Z63" i="6"/>
  <c r="AB63" i="6" s="1"/>
  <c r="Z71" i="6"/>
  <c r="AB71" i="6" s="1"/>
  <c r="Z79" i="6"/>
  <c r="AB79" i="6" s="1"/>
  <c r="Z17" i="6"/>
  <c r="AB17" i="6" s="1"/>
  <c r="Z28" i="6"/>
  <c r="AB28" i="6" s="1"/>
  <c r="Z26" i="6"/>
  <c r="AB26" i="6" s="1"/>
  <c r="Z34" i="6"/>
  <c r="AB34" i="6" s="1"/>
  <c r="Z42" i="6"/>
  <c r="AB42" i="6" s="1"/>
  <c r="Z50" i="6"/>
  <c r="AB50" i="6" s="1"/>
  <c r="Z60" i="6"/>
  <c r="AB60" i="6" s="1"/>
  <c r="Z68" i="6"/>
  <c r="AB68" i="6" s="1"/>
  <c r="Z76" i="6"/>
  <c r="AB76" i="6" s="1"/>
  <c r="Z84" i="6"/>
  <c r="AB84" i="6" s="1"/>
  <c r="Z44" i="6"/>
  <c r="AB44" i="6" s="1"/>
  <c r="Z70" i="6"/>
  <c r="AB70" i="6" s="1"/>
  <c r="Z20" i="6"/>
  <c r="AB20" i="6" s="1"/>
  <c r="Z23" i="6"/>
  <c r="AB23" i="6" s="1"/>
  <c r="Z31" i="6"/>
  <c r="AB31" i="6" s="1"/>
  <c r="Z39" i="6"/>
  <c r="AB39" i="6" s="1"/>
  <c r="Z79" i="5"/>
  <c r="AB79" i="5" s="1"/>
  <c r="Z71" i="5"/>
  <c r="AB71" i="5" s="1"/>
  <c r="Z63" i="5"/>
  <c r="AB63" i="5" s="1"/>
  <c r="Z55" i="5"/>
  <c r="AB55" i="5" s="1"/>
  <c r="Z45" i="5"/>
  <c r="AB45" i="5" s="1"/>
  <c r="Z37" i="5"/>
  <c r="AB37" i="5" s="1"/>
  <c r="Z29" i="5"/>
  <c r="AB29" i="5" s="1"/>
  <c r="Z21" i="5"/>
  <c r="AB21" i="5" s="1"/>
  <c r="Z20" i="5"/>
  <c r="AB20" i="5" s="1"/>
  <c r="Z18" i="5"/>
  <c r="AB18" i="5" s="1"/>
  <c r="Z82" i="5"/>
  <c r="AB82" i="5" s="1"/>
  <c r="Z74" i="5"/>
  <c r="AB74" i="5" s="1"/>
  <c r="Z66" i="5"/>
  <c r="AB66" i="5" s="1"/>
  <c r="Z58" i="5"/>
  <c r="AB58" i="5" s="1"/>
  <c r="Z48" i="5"/>
  <c r="AB48" i="5" s="1"/>
  <c r="Z40" i="5"/>
  <c r="AB40" i="5" s="1"/>
  <c r="Z32" i="5"/>
  <c r="AB32" i="5" s="1"/>
  <c r="Z24" i="5"/>
  <c r="AB24" i="5" s="1"/>
  <c r="Z17" i="5"/>
  <c r="AB17" i="5" s="1"/>
  <c r="Z85" i="5"/>
  <c r="AB85" i="5" s="1"/>
  <c r="Z77" i="5"/>
  <c r="AB77" i="5" s="1"/>
  <c r="Z69" i="5"/>
  <c r="AB69" i="5" s="1"/>
  <c r="Z61" i="5"/>
  <c r="AB61" i="5" s="1"/>
  <c r="Z52" i="5"/>
  <c r="AB52" i="5" s="1"/>
  <c r="Z43" i="5"/>
  <c r="AB43" i="5" s="1"/>
  <c r="Z35" i="5"/>
  <c r="AB35" i="5" s="1"/>
  <c r="Z27" i="5"/>
  <c r="AB27" i="5" s="1"/>
  <c r="Z19" i="5"/>
  <c r="AB19" i="5" s="1"/>
  <c r="Z70" i="5"/>
  <c r="AB70" i="5" s="1"/>
  <c r="Z54" i="5"/>
  <c r="AB54" i="5" s="1"/>
  <c r="Z44" i="5"/>
  <c r="AB44" i="5" s="1"/>
  <c r="Z50" i="5"/>
  <c r="AB50" i="5" s="1"/>
  <c r="Z42" i="5"/>
  <c r="AB42" i="5" s="1"/>
  <c r="Z26" i="5"/>
  <c r="AB26" i="5" s="1"/>
  <c r="Z80" i="5"/>
  <c r="AB80" i="5" s="1"/>
  <c r="Z72" i="5"/>
  <c r="AB72" i="5" s="1"/>
  <c r="Z64" i="5"/>
  <c r="AB64" i="5" s="1"/>
  <c r="Z56" i="5"/>
  <c r="AB56" i="5" s="1"/>
  <c r="Z46" i="5"/>
  <c r="AB46" i="5" s="1"/>
  <c r="Z38" i="5"/>
  <c r="AB38" i="5" s="1"/>
  <c r="Z30" i="5"/>
  <c r="AB30" i="5" s="1"/>
  <c r="Z22" i="5"/>
  <c r="AB22" i="5" s="1"/>
  <c r="Z62" i="5"/>
  <c r="AB62" i="5" s="1"/>
  <c r="Z83" i="5"/>
  <c r="AB83" i="5" s="1"/>
  <c r="Z75" i="5"/>
  <c r="AB75" i="5" s="1"/>
  <c r="Z67" i="5"/>
  <c r="AB67" i="5" s="1"/>
  <c r="Z59" i="5"/>
  <c r="AB59" i="5" s="1"/>
  <c r="Z49" i="5"/>
  <c r="AB49" i="5" s="1"/>
  <c r="Z41" i="5"/>
  <c r="AB41" i="5" s="1"/>
  <c r="Z33" i="5"/>
  <c r="AB33" i="5" s="1"/>
  <c r="Z25" i="5"/>
  <c r="AB25" i="5" s="1"/>
  <c r="Z87" i="5"/>
  <c r="AB87" i="5" s="1"/>
  <c r="Z78" i="5"/>
  <c r="AB78" i="5" s="1"/>
  <c r="Z36" i="5"/>
  <c r="AB36" i="5" s="1"/>
  <c r="Z28" i="5"/>
  <c r="AB28" i="5" s="1"/>
  <c r="Z34" i="5"/>
  <c r="AB34" i="5" s="1"/>
  <c r="Z81" i="5"/>
  <c r="AB81" i="5" s="1"/>
  <c r="Z73" i="5"/>
  <c r="AB73" i="5" s="1"/>
  <c r="Z65" i="5"/>
  <c r="AB65" i="5" s="1"/>
  <c r="Z57" i="5"/>
  <c r="AB57" i="5" s="1"/>
  <c r="Z47" i="5"/>
  <c r="AB47" i="5" s="1"/>
  <c r="Z39" i="5"/>
  <c r="AB39" i="5" s="1"/>
  <c r="Z31" i="5"/>
  <c r="AB31" i="5" s="1"/>
  <c r="Z23" i="5"/>
  <c r="AB23" i="5" s="1"/>
  <c r="Z84" i="5"/>
  <c r="AB84" i="5" s="1"/>
  <c r="Z76" i="5"/>
  <c r="AB76" i="5" s="1"/>
  <c r="Z68" i="5"/>
  <c r="AB68" i="5" s="1"/>
  <c r="Z60" i="5"/>
  <c r="AB60" i="5" s="1"/>
  <c r="H42" i="1"/>
  <c r="Y81" i="3"/>
  <c r="AA81" i="3" s="1"/>
  <c r="Y73" i="3"/>
  <c r="AA73" i="3" s="1"/>
  <c r="Y65" i="3"/>
  <c r="AA65" i="3" s="1"/>
  <c r="Y57" i="3"/>
  <c r="AA57" i="3" s="1"/>
  <c r="Y47" i="3"/>
  <c r="AA47" i="3" s="1"/>
  <c r="Y39" i="3"/>
  <c r="AA39" i="3" s="1"/>
  <c r="Y31" i="3"/>
  <c r="AA31" i="3" s="1"/>
  <c r="Y23" i="3"/>
  <c r="AA23" i="3" s="1"/>
  <c r="Y54" i="3"/>
  <c r="AA54" i="3" s="1"/>
  <c r="Y44" i="3"/>
  <c r="Y84" i="3"/>
  <c r="AA84" i="3" s="1"/>
  <c r="Y76" i="3"/>
  <c r="AA76" i="3" s="1"/>
  <c r="Y68" i="3"/>
  <c r="AA68" i="3" s="1"/>
  <c r="Y60" i="3"/>
  <c r="AA60" i="3" s="1"/>
  <c r="Y50" i="3"/>
  <c r="AA50" i="3" s="1"/>
  <c r="Y42" i="3"/>
  <c r="AA42" i="3" s="1"/>
  <c r="Y34" i="3"/>
  <c r="AA34" i="3" s="1"/>
  <c r="Y26" i="3"/>
  <c r="AA26" i="3" s="1"/>
  <c r="Y18" i="3"/>
  <c r="AA18" i="3" s="1"/>
  <c r="Y79" i="3"/>
  <c r="AA79" i="3" s="1"/>
  <c r="Y71" i="3"/>
  <c r="AA71" i="3" s="1"/>
  <c r="Y63" i="3"/>
  <c r="AA63" i="3" s="1"/>
  <c r="Y55" i="3"/>
  <c r="AA55" i="3" s="1"/>
  <c r="Y45" i="3"/>
  <c r="AA45" i="3" s="1"/>
  <c r="Y37" i="3"/>
  <c r="AA37" i="3" s="1"/>
  <c r="Y29" i="3"/>
  <c r="AA29" i="3" s="1"/>
  <c r="Y21" i="3"/>
  <c r="AA21" i="3" s="1"/>
  <c r="Y80" i="3"/>
  <c r="AA80" i="3" s="1"/>
  <c r="Y72" i="3"/>
  <c r="Y64" i="3"/>
  <c r="AA64" i="3" s="1"/>
  <c r="Y56" i="3"/>
  <c r="AA56" i="3" s="1"/>
  <c r="Y46" i="3"/>
  <c r="AA46" i="3" s="1"/>
  <c r="Y38" i="3"/>
  <c r="AA38" i="3" s="1"/>
  <c r="Y30" i="3"/>
  <c r="AA30" i="3" s="1"/>
  <c r="Y22" i="3"/>
  <c r="AA22" i="3" s="1"/>
  <c r="Y17" i="3"/>
  <c r="AA17" i="3" s="1"/>
  <c r="Y62" i="3"/>
  <c r="AA62" i="3" s="1"/>
  <c r="Y82" i="3"/>
  <c r="AA82" i="3" s="1"/>
  <c r="Y74" i="3"/>
  <c r="AA74" i="3" s="1"/>
  <c r="Y66" i="3"/>
  <c r="AA66" i="3" s="1"/>
  <c r="Y58" i="3"/>
  <c r="AA58" i="3" s="1"/>
  <c r="Y48" i="3"/>
  <c r="AA48" i="3" s="1"/>
  <c r="Y40" i="3"/>
  <c r="AA40" i="3" s="1"/>
  <c r="Y32" i="3"/>
  <c r="AA32" i="3" s="1"/>
  <c r="Y24" i="3"/>
  <c r="AA24" i="3" s="1"/>
  <c r="Y78" i="3"/>
  <c r="AA78" i="3" s="1"/>
  <c r="Y70" i="3"/>
  <c r="AA70" i="3" s="1"/>
  <c r="Y36" i="3"/>
  <c r="AA36" i="3" s="1"/>
  <c r="Y28" i="3"/>
  <c r="Y20" i="3"/>
  <c r="AA20" i="3" s="1"/>
  <c r="Y85" i="3"/>
  <c r="AA85" i="3" s="1"/>
  <c r="Y77" i="3"/>
  <c r="AA77" i="3" s="1"/>
  <c r="Y69" i="3"/>
  <c r="AA69" i="3" s="1"/>
  <c r="Y61" i="3"/>
  <c r="AA61" i="3" s="1"/>
  <c r="Y52" i="3"/>
  <c r="AA52" i="3" s="1"/>
  <c r="Y43" i="3"/>
  <c r="AA43" i="3" s="1"/>
  <c r="Y35" i="3"/>
  <c r="AA35" i="3" s="1"/>
  <c r="Y27" i="3"/>
  <c r="AA27" i="3" s="1"/>
  <c r="Y19" i="3"/>
  <c r="AA19" i="3" s="1"/>
  <c r="Y83" i="3"/>
  <c r="AA83" i="3" s="1"/>
  <c r="Y75" i="3"/>
  <c r="AA75" i="3" s="1"/>
  <c r="Y67" i="3"/>
  <c r="AA67" i="3" s="1"/>
  <c r="Y59" i="3"/>
  <c r="AA59" i="3" s="1"/>
  <c r="Y49" i="3"/>
  <c r="AA49" i="3" s="1"/>
  <c r="Y41" i="3"/>
  <c r="AA41" i="3" s="1"/>
  <c r="Y33" i="3"/>
  <c r="AA33" i="3" s="1"/>
  <c r="Y25" i="3"/>
  <c r="AA25" i="3" s="1"/>
  <c r="Y87" i="3"/>
  <c r="H65" i="1"/>
  <c r="AA61" i="1"/>
  <c r="AA63" i="1"/>
  <c r="AA82" i="1"/>
  <c r="Q89" i="1"/>
  <c r="AJ89" i="1" s="1"/>
  <c r="H35" i="1"/>
  <c r="H50" i="1"/>
  <c r="AA50" i="1"/>
  <c r="AA35" i="1"/>
  <c r="Z70" i="2"/>
  <c r="AB70" i="2" s="1"/>
  <c r="Z67" i="2"/>
  <c r="AB67" i="2" s="1"/>
  <c r="Z64" i="2"/>
  <c r="AB64" i="2" s="1"/>
  <c r="Z61" i="2"/>
  <c r="AB61" i="2" s="1"/>
  <c r="Z52" i="2"/>
  <c r="AB52" i="2" s="1"/>
  <c r="Z43" i="2"/>
  <c r="AB43" i="2" s="1"/>
  <c r="Z35" i="2"/>
  <c r="AB35" i="2" s="1"/>
  <c r="Z82" i="2"/>
  <c r="AB82" i="2" s="1"/>
  <c r="Z79" i="2"/>
  <c r="AB79" i="2" s="1"/>
  <c r="Z76" i="2"/>
  <c r="AB76" i="2" s="1"/>
  <c r="Z73" i="2"/>
  <c r="AB73" i="2" s="1"/>
  <c r="Z56" i="2"/>
  <c r="AB56" i="2" s="1"/>
  <c r="Z46" i="2"/>
  <c r="AB46" i="2" s="1"/>
  <c r="Z38" i="2"/>
  <c r="AB38" i="2" s="1"/>
  <c r="Z30" i="2"/>
  <c r="AB30" i="2" s="1"/>
  <c r="Z22" i="2"/>
  <c r="AB22" i="2" s="1"/>
  <c r="Z85" i="2"/>
  <c r="AB85" i="2" s="1"/>
  <c r="Z62" i="2"/>
  <c r="AB62" i="2" s="1"/>
  <c r="Z59" i="2"/>
  <c r="AB59" i="2" s="1"/>
  <c r="Z49" i="2"/>
  <c r="AB49" i="2" s="1"/>
  <c r="Z41" i="2"/>
  <c r="AB41" i="2" s="1"/>
  <c r="Z33" i="2"/>
  <c r="AB33" i="2" s="1"/>
  <c r="Z25" i="2"/>
  <c r="AB25" i="2" s="1"/>
  <c r="Z17" i="2"/>
  <c r="AB17" i="2" s="1"/>
  <c r="Z19" i="2"/>
  <c r="AB19" i="2" s="1"/>
  <c r="Z74" i="2"/>
  <c r="AB74" i="2" s="1"/>
  <c r="Z71" i="2"/>
  <c r="AB71" i="2" s="1"/>
  <c r="Z68" i="2"/>
  <c r="AB68" i="2" s="1"/>
  <c r="Z65" i="2"/>
  <c r="AB65" i="2" s="1"/>
  <c r="Z54" i="2"/>
  <c r="AB54" i="2" s="1"/>
  <c r="Z44" i="2"/>
  <c r="AB44" i="2" s="1"/>
  <c r="Z36" i="2"/>
  <c r="AB36" i="2" s="1"/>
  <c r="Z28" i="2"/>
  <c r="AB28" i="2" s="1"/>
  <c r="Z20" i="2"/>
  <c r="AB20" i="2" s="1"/>
  <c r="Z84" i="2"/>
  <c r="AB84" i="2" s="1"/>
  <c r="Z81" i="2"/>
  <c r="AB81" i="2" s="1"/>
  <c r="Z87" i="2"/>
  <c r="AB87" i="2" s="1"/>
  <c r="Z83" i="2"/>
  <c r="AB83" i="2" s="1"/>
  <c r="Z80" i="2"/>
  <c r="AB80" i="2" s="1"/>
  <c r="Z77" i="2"/>
  <c r="AB77" i="2" s="1"/>
  <c r="Z57" i="2"/>
  <c r="AB57" i="2" s="1"/>
  <c r="Z47" i="2"/>
  <c r="AB47" i="2" s="1"/>
  <c r="Z39" i="2"/>
  <c r="AB39" i="2" s="1"/>
  <c r="Z31" i="2"/>
  <c r="AB31" i="2" s="1"/>
  <c r="Z23" i="2"/>
  <c r="AB23" i="2" s="1"/>
  <c r="Z27" i="2"/>
  <c r="AB27" i="2" s="1"/>
  <c r="Z66" i="2"/>
  <c r="AB66" i="2" s="1"/>
  <c r="Z63" i="2"/>
  <c r="AB63" i="2" s="1"/>
  <c r="Z60" i="2"/>
  <c r="AB60" i="2" s="1"/>
  <c r="Z50" i="2"/>
  <c r="AB50" i="2" s="1"/>
  <c r="Z42" i="2"/>
  <c r="AB42" i="2" s="1"/>
  <c r="Z34" i="2"/>
  <c r="AB34" i="2" s="1"/>
  <c r="Z26" i="2"/>
  <c r="AB26" i="2" s="1"/>
  <c r="Z18" i="2"/>
  <c r="AB18" i="2" s="1"/>
  <c r="Z58" i="2"/>
  <c r="AB58" i="2" s="1"/>
  <c r="Z48" i="2"/>
  <c r="AB48" i="2" s="1"/>
  <c r="Z32" i="2"/>
  <c r="AB32" i="2" s="1"/>
  <c r="Z24" i="2"/>
  <c r="AB24" i="2" s="1"/>
  <c r="Z78" i="2"/>
  <c r="AB78" i="2" s="1"/>
  <c r="Z75" i="2"/>
  <c r="AB75" i="2" s="1"/>
  <c r="Z72" i="2"/>
  <c r="AB72" i="2" s="1"/>
  <c r="Z69" i="2"/>
  <c r="AB69" i="2" s="1"/>
  <c r="Z55" i="2"/>
  <c r="AB55" i="2" s="1"/>
  <c r="Z45" i="2"/>
  <c r="AB45" i="2" s="1"/>
  <c r="Z37" i="2"/>
  <c r="AB37" i="2" s="1"/>
  <c r="Z29" i="2"/>
  <c r="AB29" i="2" s="1"/>
  <c r="Z21" i="2"/>
  <c r="AB21" i="2" s="1"/>
  <c r="Z40" i="2"/>
  <c r="AB40" i="2" s="1"/>
  <c r="AA67" i="1"/>
  <c r="H72" i="1"/>
  <c r="H55" i="1"/>
  <c r="J89" i="1"/>
  <c r="AC89" i="1" s="1"/>
  <c r="AA40" i="1"/>
  <c r="H49" i="1"/>
  <c r="AA81" i="1"/>
  <c r="H41" i="1"/>
  <c r="H44" i="1"/>
  <c r="H56" i="1"/>
  <c r="H33" i="1"/>
  <c r="H39" i="1"/>
  <c r="H24" i="1"/>
  <c r="H77" i="1"/>
  <c r="AA58" i="1"/>
  <c r="H26" i="1"/>
  <c r="H30" i="1"/>
  <c r="H54" i="1"/>
  <c r="AA83" i="1"/>
  <c r="H43" i="1"/>
  <c r="AA33" i="1"/>
  <c r="AA45" i="1"/>
  <c r="H57" i="1"/>
  <c r="H45" i="1"/>
  <c r="P89" i="1"/>
  <c r="AI89" i="1" s="1"/>
  <c r="H27" i="1"/>
  <c r="H58" i="1"/>
  <c r="I89" i="6"/>
  <c r="D89" i="6" s="1"/>
  <c r="H83" i="1"/>
  <c r="AA60" i="1"/>
  <c r="AM87" i="6"/>
  <c r="AA26" i="1"/>
  <c r="AA20" i="1"/>
  <c r="AA48" i="1"/>
  <c r="AA69" i="1"/>
  <c r="S89" i="1"/>
  <c r="AL89" i="1" s="1"/>
  <c r="H40" i="1"/>
  <c r="H60" i="1"/>
  <c r="AD52" i="6"/>
  <c r="H75" i="1"/>
  <c r="AI87" i="1"/>
  <c r="H37" i="1"/>
  <c r="AA22" i="1"/>
  <c r="AA42" i="1"/>
  <c r="H19" i="1"/>
  <c r="AL87" i="5"/>
  <c r="AH52" i="5"/>
  <c r="AD52" i="5"/>
  <c r="H28" i="1"/>
  <c r="AA37" i="1"/>
  <c r="H34" i="1"/>
  <c r="AA27" i="1"/>
  <c r="AA44" i="3"/>
  <c r="AA28" i="3"/>
  <c r="AA31" i="1"/>
  <c r="AA24" i="1"/>
  <c r="H36" i="1"/>
  <c r="AA85" i="1"/>
  <c r="H78" i="1"/>
  <c r="AA79" i="1"/>
  <c r="H73" i="1"/>
  <c r="H69" i="1"/>
  <c r="AL87" i="3"/>
  <c r="I89" i="3"/>
  <c r="D89" i="3" s="1"/>
  <c r="D97" i="3" s="1"/>
  <c r="H61" i="1"/>
  <c r="AA59" i="1"/>
  <c r="AA66" i="1"/>
  <c r="AL87" i="1"/>
  <c r="H76" i="1"/>
  <c r="H64" i="1"/>
  <c r="H68" i="1"/>
  <c r="C87" i="1"/>
  <c r="H67" i="1"/>
  <c r="AA73" i="1"/>
  <c r="H79" i="1"/>
  <c r="H74" i="1"/>
  <c r="AA64" i="1"/>
  <c r="AA68" i="1"/>
  <c r="AA55" i="1"/>
  <c r="AA74" i="1"/>
  <c r="H81" i="1"/>
  <c r="H80" i="1"/>
  <c r="AA84" i="1"/>
  <c r="AA57" i="1"/>
  <c r="AJ87" i="1"/>
  <c r="H71" i="1"/>
  <c r="AA80" i="1"/>
  <c r="H63" i="1"/>
  <c r="H85" i="1"/>
  <c r="H66" i="1"/>
  <c r="AA46" i="1"/>
  <c r="AA34" i="1"/>
  <c r="H31" i="1"/>
  <c r="Y52" i="1"/>
  <c r="AH52" i="1"/>
  <c r="H25" i="1"/>
  <c r="H22" i="1"/>
  <c r="H29" i="1"/>
  <c r="AA17" i="1"/>
  <c r="H17" i="1"/>
  <c r="H20" i="1"/>
  <c r="AA28" i="1"/>
  <c r="AA29" i="1"/>
  <c r="H18" i="1"/>
  <c r="AA38" i="1"/>
  <c r="AA36" i="1"/>
  <c r="C52" i="1"/>
  <c r="H32" i="1"/>
  <c r="AA44" i="1"/>
  <c r="AA32" i="1"/>
  <c r="H23" i="1"/>
  <c r="H21" i="1"/>
  <c r="M89" i="1"/>
  <c r="AF89" i="1" s="1"/>
  <c r="AF87" i="1"/>
  <c r="AC87" i="1"/>
  <c r="V52" i="1"/>
  <c r="AF52" i="1"/>
  <c r="AE52" i="2"/>
  <c r="N89" i="1"/>
  <c r="AG89" i="1" s="1"/>
  <c r="W52" i="1"/>
  <c r="AD52" i="1"/>
  <c r="G87" i="1"/>
  <c r="F87" i="1"/>
  <c r="X52" i="1"/>
  <c r="T89" i="1"/>
  <c r="AM89" i="1" s="1"/>
  <c r="G52" i="1"/>
  <c r="F52" i="1"/>
  <c r="E52" i="1"/>
  <c r="D52" i="1"/>
  <c r="D87" i="1"/>
  <c r="Z52" i="1"/>
  <c r="X87" i="1"/>
  <c r="L89" i="1"/>
  <c r="AE89" i="1" s="1"/>
  <c r="W87" i="1"/>
  <c r="I89" i="1"/>
  <c r="AB89" i="1" s="1"/>
  <c r="V87" i="1"/>
  <c r="Z87" i="1"/>
  <c r="R89" i="1"/>
  <c r="AK89" i="1" s="1"/>
  <c r="E87" i="1"/>
  <c r="O89" i="1"/>
  <c r="AH89" i="1" s="1"/>
  <c r="Y87" i="1"/>
  <c r="K89" i="1"/>
  <c r="AD89" i="1" s="1"/>
  <c r="AI52" i="6"/>
  <c r="AL87" i="6"/>
  <c r="AJ52" i="6"/>
  <c r="AJ87" i="6"/>
  <c r="AM52" i="6"/>
  <c r="AL52" i="6"/>
  <c r="AG87" i="6"/>
  <c r="AK87" i="6"/>
  <c r="AE52" i="6"/>
  <c r="AD87" i="6"/>
  <c r="AF87" i="6"/>
  <c r="AF52" i="6"/>
  <c r="AH87" i="6"/>
  <c r="AE87" i="6"/>
  <c r="AC87" i="6"/>
  <c r="E89" i="6"/>
  <c r="AH52" i="6"/>
  <c r="AG52" i="6"/>
  <c r="AC52" i="6"/>
  <c r="AI87" i="6"/>
  <c r="AK52" i="6"/>
  <c r="E89" i="5"/>
  <c r="AE52" i="5"/>
  <c r="AK87" i="5"/>
  <c r="AJ52" i="5"/>
  <c r="AG87" i="5"/>
  <c r="AF87" i="5"/>
  <c r="AH87" i="5"/>
  <c r="X89" i="5"/>
  <c r="AC87" i="5"/>
  <c r="AC52" i="5"/>
  <c r="AK52" i="5"/>
  <c r="AM52" i="5"/>
  <c r="AM87" i="5"/>
  <c r="AE87" i="5"/>
  <c r="AG52" i="5"/>
  <c r="AD87" i="5"/>
  <c r="AF52" i="5"/>
  <c r="AJ87" i="5"/>
  <c r="AI87" i="5"/>
  <c r="AI52" i="5"/>
  <c r="AM87" i="3"/>
  <c r="AK87" i="3"/>
  <c r="AJ52" i="3"/>
  <c r="AB87" i="3"/>
  <c r="AI52" i="3"/>
  <c r="AG87" i="3"/>
  <c r="AJ87" i="3"/>
  <c r="F97" i="3"/>
  <c r="AB52" i="3"/>
  <c r="AI87" i="3"/>
  <c r="AL52" i="3"/>
  <c r="AL89" i="3" s="1"/>
  <c r="AC87" i="3"/>
  <c r="AH87" i="3"/>
  <c r="AA72" i="3"/>
  <c r="AH52" i="3"/>
  <c r="AE87" i="3"/>
  <c r="E89" i="3"/>
  <c r="AF87" i="3"/>
  <c r="AK52" i="3"/>
  <c r="AF52" i="3"/>
  <c r="AM52" i="3"/>
  <c r="AD87" i="3"/>
  <c r="AC52" i="3"/>
  <c r="AD52" i="3"/>
  <c r="AG52" i="3"/>
  <c r="AE52" i="3"/>
  <c r="AM52" i="2"/>
  <c r="AD52" i="2"/>
  <c r="AH52" i="2"/>
  <c r="AM87" i="2"/>
  <c r="AK52" i="2"/>
  <c r="AG87" i="2"/>
  <c r="AJ87" i="2"/>
  <c r="AF87" i="2"/>
  <c r="AD87" i="2"/>
  <c r="AC52" i="2"/>
  <c r="AI52" i="2"/>
  <c r="AL87" i="2"/>
  <c r="AL52" i="2"/>
  <c r="I89" i="2"/>
  <c r="AH87" i="2"/>
  <c r="AJ52" i="2"/>
  <c r="AE87" i="2"/>
  <c r="AK87" i="2"/>
  <c r="AF52" i="2"/>
  <c r="AC87" i="2"/>
  <c r="AI87" i="2"/>
  <c r="AG52" i="2"/>
  <c r="C52" i="5" l="1"/>
  <c r="C89" i="2"/>
  <c r="C96" i="2" s="1"/>
  <c r="E96" i="6"/>
  <c r="AO52" i="5"/>
  <c r="AO52" i="6"/>
  <c r="AO89" i="6" s="1"/>
  <c r="AO87" i="5"/>
  <c r="AO87" i="2"/>
  <c r="AO52" i="2"/>
  <c r="D96" i="6"/>
  <c r="AH89" i="6"/>
  <c r="AM89" i="6"/>
  <c r="Y89" i="6"/>
  <c r="AD89" i="5"/>
  <c r="AH89" i="5"/>
  <c r="AJ89" i="5"/>
  <c r="X89" i="2"/>
  <c r="AA89" i="6"/>
  <c r="AL89" i="5"/>
  <c r="W89" i="5"/>
  <c r="AA89" i="2"/>
  <c r="AD89" i="2"/>
  <c r="W89" i="2"/>
  <c r="AE89" i="2"/>
  <c r="AM89" i="2"/>
  <c r="Y89" i="2"/>
  <c r="V89" i="3"/>
  <c r="H89" i="3"/>
  <c r="W89" i="3"/>
  <c r="X89" i="3"/>
  <c r="AG89" i="5"/>
  <c r="Z89" i="5"/>
  <c r="X89" i="6"/>
  <c r="W89" i="6"/>
  <c r="C89" i="6"/>
  <c r="C96" i="6" s="1"/>
  <c r="C89" i="5"/>
  <c r="C96" i="5" s="1"/>
  <c r="C89" i="3"/>
  <c r="C97" i="3" s="1"/>
  <c r="E97" i="3"/>
  <c r="D89" i="2"/>
  <c r="Z89" i="6"/>
  <c r="Y89" i="3"/>
  <c r="AA89" i="3" s="1"/>
  <c r="AK89" i="2"/>
  <c r="Z89" i="2"/>
  <c r="AD89" i="6"/>
  <c r="AJ89" i="6"/>
  <c r="AL89" i="6"/>
  <c r="AI89" i="6"/>
  <c r="AE89" i="6"/>
  <c r="H87" i="1"/>
  <c r="C89" i="1"/>
  <c r="C96" i="1" s="1"/>
  <c r="F89" i="1"/>
  <c r="F96" i="1" s="1"/>
  <c r="AC89" i="6"/>
  <c r="AF89" i="6"/>
  <c r="AE89" i="5"/>
  <c r="AB89" i="3"/>
  <c r="AJ89" i="3"/>
  <c r="AA52" i="1"/>
  <c r="AA87" i="1"/>
  <c r="E89" i="1"/>
  <c r="E96" i="1" s="1"/>
  <c r="AI89" i="2"/>
  <c r="G96" i="2"/>
  <c r="G89" i="1"/>
  <c r="H52" i="1"/>
  <c r="X89" i="1"/>
  <c r="V89" i="1"/>
  <c r="W89" i="1"/>
  <c r="Z89" i="1"/>
  <c r="Y89" i="1"/>
  <c r="D89" i="1"/>
  <c r="D96" i="1" s="1"/>
  <c r="AK89" i="6"/>
  <c r="G96" i="6"/>
  <c r="AG89" i="6"/>
  <c r="AA89" i="5"/>
  <c r="AK89" i="5"/>
  <c r="AM89" i="5"/>
  <c r="D96" i="5"/>
  <c r="AC89" i="5"/>
  <c r="AF89" i="5"/>
  <c r="Y89" i="5"/>
  <c r="AI89" i="5"/>
  <c r="AC89" i="3"/>
  <c r="AA87" i="3"/>
  <c r="AI89" i="3"/>
  <c r="AD89" i="3"/>
  <c r="AE89" i="3"/>
  <c r="AK89" i="3"/>
  <c r="AF89" i="3"/>
  <c r="AH89" i="3"/>
  <c r="AG89" i="3"/>
  <c r="AM89" i="3"/>
  <c r="AC89" i="2"/>
  <c r="AF89" i="2"/>
  <c r="AH89" i="2"/>
  <c r="AJ89" i="2"/>
  <c r="AG89" i="2"/>
  <c r="AL89" i="2"/>
  <c r="AB89" i="6" l="1"/>
  <c r="AB89" i="5"/>
  <c r="AB89" i="2"/>
  <c r="AO89" i="5"/>
  <c r="AO89" i="2"/>
  <c r="D96" i="2"/>
  <c r="E96" i="2"/>
  <c r="G96" i="1"/>
  <c r="H96" i="1" s="1"/>
  <c r="H89" i="1"/>
  <c r="AA89" i="1"/>
  <c r="F96" i="6"/>
  <c r="H96" i="6" s="1"/>
  <c r="G96" i="5"/>
  <c r="H96" i="5" s="1"/>
  <c r="H97" i="3"/>
  <c r="G97" i="3"/>
  <c r="F96" i="2"/>
  <c r="H96" i="2" s="1"/>
  <c r="N50" i="8" l="1"/>
  <c r="D52" i="7"/>
  <c r="W52" i="7"/>
  <c r="AC52" i="7"/>
  <c r="AO52" i="7" s="1"/>
  <c r="X52" i="7"/>
  <c r="C52" i="7"/>
  <c r="I89" i="7"/>
  <c r="X89" i="7" s="1"/>
  <c r="Q50" i="8" l="1"/>
  <c r="P50" i="8"/>
  <c r="C89" i="7"/>
  <c r="C96" i="7" s="1"/>
  <c r="AC89" i="7"/>
  <c r="AO89" i="7" s="1"/>
  <c r="W89" i="7"/>
  <c r="D89" i="7"/>
  <c r="D96" i="7" l="1"/>
  <c r="N86" i="8"/>
  <c r="N88" i="8" l="1"/>
  <c r="Q88" i="8" s="1"/>
  <c r="P86" i="8"/>
  <c r="Q86" i="8"/>
  <c r="P88" i="8" l="1"/>
</calcChain>
</file>

<file path=xl/sharedStrings.xml><?xml version="1.0" encoding="utf-8"?>
<sst xmlns="http://schemas.openxmlformats.org/spreadsheetml/2006/main" count="1284" uniqueCount="184">
  <si>
    <t>Kentucky Department for Medicaid Services</t>
  </si>
  <si>
    <t>MCO Report # CP-03  Quarterly Benefit Payments</t>
  </si>
  <si>
    <t>Overall</t>
  </si>
  <si>
    <t xml:space="preserve">MCO Name/ID: </t>
  </si>
  <si>
    <t xml:space="preserve">Report Run Date: </t>
  </si>
  <si>
    <t>Report Period From:</t>
  </si>
  <si>
    <t xml:space="preserve">Report Period To: </t>
  </si>
  <si>
    <t>Submission Date:</t>
  </si>
  <si>
    <t>Paid Dollars</t>
  </si>
  <si>
    <t>Paid PEPMs Dollars</t>
  </si>
  <si>
    <t>Averages</t>
  </si>
  <si>
    <t>Monthly Data</t>
  </si>
  <si>
    <t>Average Paid/Month</t>
  </si>
  <si>
    <t>1Q</t>
  </si>
  <si>
    <t>2Q</t>
  </si>
  <si>
    <t>3Q</t>
  </si>
  <si>
    <t>4Q</t>
  </si>
  <si>
    <t>% Change Prior QTR to Current QTR</t>
  </si>
  <si>
    <t xml:space="preserve">Monthly Eligibles </t>
  </si>
  <si>
    <t>COS</t>
  </si>
  <si>
    <t>COS Description</t>
  </si>
  <si>
    <t>02</t>
  </si>
  <si>
    <t>Inpatient Hospital</t>
  </si>
  <si>
    <t>12</t>
  </si>
  <si>
    <t>Outpatient Hospital</t>
  </si>
  <si>
    <t>25</t>
  </si>
  <si>
    <t>ICF ‐ General</t>
  </si>
  <si>
    <t>26</t>
  </si>
  <si>
    <t>27</t>
  </si>
  <si>
    <t>Nursing Facilities</t>
  </si>
  <si>
    <t>29</t>
  </si>
  <si>
    <t>Preventive</t>
  </si>
  <si>
    <t>32</t>
  </si>
  <si>
    <t>EPSDT Related</t>
  </si>
  <si>
    <t>34</t>
  </si>
  <si>
    <t>Clinical Social Worker</t>
  </si>
  <si>
    <t>36</t>
  </si>
  <si>
    <t>Other Lab/X-Ray</t>
  </si>
  <si>
    <t>37</t>
  </si>
  <si>
    <t>Physical Therapist</t>
  </si>
  <si>
    <t>39</t>
  </si>
  <si>
    <t>Psychologist</t>
  </si>
  <si>
    <t>40</t>
  </si>
  <si>
    <t>Durable Medical Equipment (DME)</t>
  </si>
  <si>
    <t>41</t>
  </si>
  <si>
    <t>Primary Care (FQHC)</t>
  </si>
  <si>
    <t>43</t>
  </si>
  <si>
    <t>Rural Health</t>
  </si>
  <si>
    <t>44</t>
  </si>
  <si>
    <t>Nurse Midwife</t>
  </si>
  <si>
    <t>45</t>
  </si>
  <si>
    <t>Family Planning ‐ Clinic</t>
  </si>
  <si>
    <t>46</t>
  </si>
  <si>
    <t>Home Health</t>
  </si>
  <si>
    <t>47</t>
  </si>
  <si>
    <t>Laboratories</t>
  </si>
  <si>
    <t>48</t>
  </si>
  <si>
    <t>EPSDT ‐ Screens</t>
  </si>
  <si>
    <t>49</t>
  </si>
  <si>
    <t>Birthing Centers</t>
  </si>
  <si>
    <t>50</t>
  </si>
  <si>
    <t>Supports for Community Living (SCL)</t>
  </si>
  <si>
    <t>52</t>
  </si>
  <si>
    <t>Home &amp; Community Based Services</t>
  </si>
  <si>
    <t>60</t>
  </si>
  <si>
    <t>Brain Injury</t>
  </si>
  <si>
    <t>62</t>
  </si>
  <si>
    <t>Ambulance</t>
  </si>
  <si>
    <t>63</t>
  </si>
  <si>
    <t>Non-Emergency Transportation</t>
  </si>
  <si>
    <t>67</t>
  </si>
  <si>
    <t>Vision</t>
  </si>
  <si>
    <t>72</t>
  </si>
  <si>
    <t>Dental</t>
  </si>
  <si>
    <t>74</t>
  </si>
  <si>
    <t>Physicians</t>
  </si>
  <si>
    <t>75</t>
  </si>
  <si>
    <t>Nurse Practitioner</t>
  </si>
  <si>
    <t>81</t>
  </si>
  <si>
    <t>Hearing</t>
  </si>
  <si>
    <t>90</t>
  </si>
  <si>
    <t>Comp. Outpatient Rehab Facility</t>
  </si>
  <si>
    <t>92</t>
  </si>
  <si>
    <t>Psych Distinct Part Unit</t>
  </si>
  <si>
    <t>93</t>
  </si>
  <si>
    <t>Rehab Distinct Part Unit</t>
  </si>
  <si>
    <t>94</t>
  </si>
  <si>
    <t>Physician Assistant</t>
  </si>
  <si>
    <t>Subtotal: Mandatory Services</t>
  </si>
  <si>
    <t>03</t>
  </si>
  <si>
    <t>Mental Hospital</t>
  </si>
  <si>
    <t>04</t>
  </si>
  <si>
    <t>Renal Dialysis</t>
  </si>
  <si>
    <t>05</t>
  </si>
  <si>
    <t>Model Waiver 1</t>
  </si>
  <si>
    <t>07</t>
  </si>
  <si>
    <t>Model Waiver 2</t>
  </si>
  <si>
    <t>08</t>
  </si>
  <si>
    <t>Psychiatric Residential Treatment Facilities (PRTF)</t>
  </si>
  <si>
    <t>13</t>
  </si>
  <si>
    <t>Ambulatory Surgical</t>
  </si>
  <si>
    <t>15</t>
  </si>
  <si>
    <t>HANDS</t>
  </si>
  <si>
    <t>16</t>
  </si>
  <si>
    <t>Impact Plus</t>
  </si>
  <si>
    <t>17</t>
  </si>
  <si>
    <t>Specialized Children's Services Clinics</t>
  </si>
  <si>
    <t>20</t>
  </si>
  <si>
    <t>Targeted Case Mgmt. - Mentally Ill Adults</t>
  </si>
  <si>
    <t>21</t>
  </si>
  <si>
    <t>Targeted Case Mgmt. ‐ Emotionally Disturbed Child</t>
  </si>
  <si>
    <t>22</t>
  </si>
  <si>
    <t>Title V/DSS</t>
  </si>
  <si>
    <t>23</t>
  </si>
  <si>
    <t>School‐Based Services</t>
  </si>
  <si>
    <t>24</t>
  </si>
  <si>
    <t>Children with Special Health Care Needs</t>
  </si>
  <si>
    <t>28</t>
  </si>
  <si>
    <t>Targeted Case Management</t>
  </si>
  <si>
    <t>30</t>
  </si>
  <si>
    <t>Early Intervention ‐ First Steps</t>
  </si>
  <si>
    <t>33</t>
  </si>
  <si>
    <t>Skilled Nursing Home ‐ General</t>
  </si>
  <si>
    <t>35</t>
  </si>
  <si>
    <t>Chiropractor</t>
  </si>
  <si>
    <t>38</t>
  </si>
  <si>
    <t>Occupational Therapist</t>
  </si>
  <si>
    <t>42</t>
  </si>
  <si>
    <t>Community Mental Health Centers</t>
  </si>
  <si>
    <t>53</t>
  </si>
  <si>
    <t>Adult Day Care</t>
  </si>
  <si>
    <t>54</t>
  </si>
  <si>
    <t>Nurse Anesthetist</t>
  </si>
  <si>
    <t>55</t>
  </si>
  <si>
    <t>Hospice</t>
  </si>
  <si>
    <t>57</t>
  </si>
  <si>
    <t>Home Care Waiver</t>
  </si>
  <si>
    <t>59</t>
  </si>
  <si>
    <t>Personal Care Waiver</t>
  </si>
  <si>
    <t>64</t>
  </si>
  <si>
    <t>Pharmacy</t>
  </si>
  <si>
    <t>65</t>
  </si>
  <si>
    <t>MFP Transition</t>
  </si>
  <si>
    <t>66</t>
  </si>
  <si>
    <t>MFP Post‐Transition</t>
  </si>
  <si>
    <t>88</t>
  </si>
  <si>
    <t>Podiatry</t>
  </si>
  <si>
    <t>96</t>
  </si>
  <si>
    <t>Managed Care ‐ Physical Health</t>
  </si>
  <si>
    <t>97</t>
  </si>
  <si>
    <t>Managed Care ‐ Behavioral Health</t>
  </si>
  <si>
    <t>99</t>
  </si>
  <si>
    <t>Unknown Type</t>
  </si>
  <si>
    <t>Subtotal: Optional Services</t>
  </si>
  <si>
    <t>Total:  Mandatory and Optional Services</t>
  </si>
  <si>
    <t>Reinsurance</t>
  </si>
  <si>
    <t>Amount withheld to meet DOI Reserve Requirements</t>
  </si>
  <si>
    <t xml:space="preserve"> </t>
  </si>
  <si>
    <t>Any Distribution of Moneys Received or Retained in Excess of these Reserve Requirements</t>
  </si>
  <si>
    <t>Grand Total(Total Mandatory and Optional- Reinsurance)</t>
  </si>
  <si>
    <t>2023 Data</t>
  </si>
  <si>
    <r>
      <t>Amount withheld to meet DOI Reserve Requirements</t>
    </r>
    <r>
      <rPr>
        <vertAlign val="superscript"/>
        <sz val="9.35"/>
        <color theme="1"/>
        <rFont val="Calibri"/>
        <family val="2"/>
      </rPr>
      <t>1</t>
    </r>
  </si>
  <si>
    <r>
      <t>Any Distribution of Moneys Received or Retained in Excess of these Reserve Requirements</t>
    </r>
    <r>
      <rPr>
        <vertAlign val="superscript"/>
        <sz val="9.35"/>
        <color theme="1"/>
        <rFont val="Calibri"/>
        <family val="2"/>
      </rPr>
      <t>1</t>
    </r>
  </si>
  <si>
    <t>Pharmacy Rebates</t>
  </si>
  <si>
    <t>WellCare</t>
  </si>
  <si>
    <t>RE</t>
  </si>
  <si>
    <t>All MCOs</t>
  </si>
  <si>
    <t>ICF‐IDD</t>
  </si>
  <si>
    <t xml:space="preserve">TOTAL </t>
  </si>
  <si>
    <t>United Healthcare</t>
  </si>
  <si>
    <t>Passport by Molina</t>
  </si>
  <si>
    <t>Humana</t>
  </si>
  <si>
    <t>Anthem</t>
  </si>
  <si>
    <t>Aetna</t>
  </si>
  <si>
    <t># of Months</t>
  </si>
  <si>
    <t>Average Cost Per Eligible</t>
  </si>
  <si>
    <t>Monthly Eligibles:</t>
  </si>
  <si>
    <t>Monthly Average</t>
  </si>
  <si>
    <t>Reinsurance:</t>
  </si>
  <si>
    <t>Amount withheld to meet DOI Reserve Requirements:</t>
  </si>
  <si>
    <t>Any Distribution of Moneys Received or Retained in Excess of these Reserve Requirements:</t>
  </si>
  <si>
    <t>SFY 2026</t>
  </si>
  <si>
    <t>2026 Data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</si>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</sst>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"/>
    <numFmt numFmtId="166" formatCode="&quot;$&quot;#,##0.00"/>
    <numFmt numFmtId="167" formatCode="0.0%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vertAlign val="superscript"/>
      <sz val="9.35"/>
      <color theme="1"/>
      <name val="Calibri"/>
      <family val="2"/>
    </font>
    <font>
      <b/>
      <i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theme="4" tint="-0.249977111117893"/>
      <name val="Aptos Narrow"/>
      <family val="2"/>
      <scheme val="minor"/>
    </font>
    <font>
      <b/>
      <sz val="1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u/>
      <sz val="1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4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7" fontId="4" fillId="0" borderId="0" xfId="0" applyNumberFormat="1" applyFont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" fontId="4" fillId="0" borderId="13" xfId="0" applyNumberFormat="1" applyFont="1" applyBorder="1" applyAlignment="1">
      <alignment horizontal="center" vertical="center" wrapText="1"/>
    </xf>
    <xf numFmtId="0" fontId="1" fillId="2" borderId="7" xfId="3" applyFill="1" applyBorder="1"/>
    <xf numFmtId="164" fontId="4" fillId="0" borderId="9" xfId="1" applyNumberFormat="1" applyFont="1" applyBorder="1" applyAlignment="1">
      <alignment horizontal="center" vertical="center" wrapText="1"/>
    </xf>
    <xf numFmtId="164" fontId="0" fillId="0" borderId="0" xfId="1" applyNumberFormat="1" applyFont="1" applyBorder="1" applyAlignment="1">
      <alignment horizontal="center" vertical="center"/>
    </xf>
    <xf numFmtId="164" fontId="4" fillId="0" borderId="12" xfId="1" applyNumberFormat="1" applyFont="1" applyBorder="1" applyAlignment="1">
      <alignment horizontal="center" vertical="center" wrapText="1"/>
    </xf>
    <xf numFmtId="164" fontId="0" fillId="0" borderId="11" xfId="1" applyNumberFormat="1" applyFont="1" applyBorder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 vertical="center" wrapText="1"/>
    </xf>
    <xf numFmtId="0" fontId="1" fillId="2" borderId="14" xfId="3" applyFill="1" applyBorder="1" applyAlignment="1">
      <alignment horizontal="center"/>
    </xf>
    <xf numFmtId="165" fontId="0" fillId="0" borderId="9" xfId="0" applyNumberForma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0" fontId="0" fillId="0" borderId="12" xfId="0" applyNumberFormat="1" applyBorder="1" applyAlignment="1">
      <alignment horizontal="center" vertical="center"/>
    </xf>
    <xf numFmtId="165" fontId="0" fillId="0" borderId="11" xfId="0" applyNumberFormat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165" fontId="0" fillId="0" borderId="13" xfId="0" applyNumberFormat="1" applyBorder="1" applyAlignment="1">
      <alignment horizontal="center" vertical="center"/>
    </xf>
    <xf numFmtId="10" fontId="5" fillId="0" borderId="12" xfId="0" applyNumberFormat="1" applyFont="1" applyBorder="1" applyAlignment="1">
      <alignment horizontal="center" vertical="center"/>
    </xf>
    <xf numFmtId="166" fontId="0" fillId="0" borderId="9" xfId="0" applyNumberFormat="1" applyBorder="1" applyAlignment="1">
      <alignment horizontal="center" vertical="center"/>
    </xf>
    <xf numFmtId="166" fontId="0" fillId="0" borderId="0" xfId="2" applyNumberFormat="1" applyFont="1" applyBorder="1" applyAlignment="1">
      <alignment horizontal="center" vertical="center"/>
    </xf>
    <xf numFmtId="166" fontId="0" fillId="0" borderId="11" xfId="0" applyNumberFormat="1" applyBorder="1" applyAlignment="1">
      <alignment horizontal="center" vertical="center"/>
    </xf>
    <xf numFmtId="166" fontId="0" fillId="0" borderId="13" xfId="0" applyNumberFormat="1" applyBorder="1" applyAlignment="1">
      <alignment horizontal="center" vertical="center"/>
    </xf>
    <xf numFmtId="165" fontId="0" fillId="3" borderId="4" xfId="0" applyNumberFormat="1" applyFill="1" applyBorder="1" applyAlignment="1">
      <alignment horizontal="center" vertical="center"/>
    </xf>
    <xf numFmtId="165" fontId="0" fillId="3" borderId="5" xfId="0" applyNumberFormat="1" applyFill="1" applyBorder="1" applyAlignment="1">
      <alignment horizontal="center" vertical="center"/>
    </xf>
    <xf numFmtId="10" fontId="0" fillId="3" borderId="6" xfId="0" applyNumberFormat="1" applyFill="1" applyBorder="1" applyAlignment="1">
      <alignment horizontal="center" vertical="center"/>
    </xf>
    <xf numFmtId="165" fontId="0" fillId="3" borderId="8" xfId="0" applyNumberFormat="1" applyFill="1" applyBorder="1" applyAlignment="1">
      <alignment horizontal="center" vertical="center"/>
    </xf>
    <xf numFmtId="0" fontId="1" fillId="0" borderId="0" xfId="3"/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65" fontId="0" fillId="3" borderId="15" xfId="0" applyNumberFormat="1" applyFill="1" applyBorder="1" applyAlignment="1">
      <alignment horizontal="center" vertical="center"/>
    </xf>
    <xf numFmtId="165" fontId="0" fillId="3" borderId="16" xfId="0" applyNumberFormat="1" applyFill="1" applyBorder="1" applyAlignment="1">
      <alignment horizontal="center" vertical="center"/>
    </xf>
    <xf numFmtId="167" fontId="0" fillId="3" borderId="17" xfId="2" applyNumberFormat="1" applyFont="1" applyFill="1" applyBorder="1" applyAlignment="1">
      <alignment horizontal="center" vertical="center"/>
    </xf>
    <xf numFmtId="165" fontId="0" fillId="3" borderId="18" xfId="0" applyNumberFormat="1" applyFill="1" applyBorder="1" applyAlignment="1">
      <alignment horizontal="center" vertical="center"/>
    </xf>
    <xf numFmtId="0" fontId="1" fillId="2" borderId="15" xfId="3" applyFill="1" applyBorder="1"/>
    <xf numFmtId="10" fontId="0" fillId="3" borderId="17" xfId="0" applyNumberFormat="1" applyFill="1" applyBorder="1" applyAlignment="1">
      <alignment horizontal="center" vertical="center"/>
    </xf>
    <xf numFmtId="165" fontId="0" fillId="3" borderId="15" xfId="0" applyNumberFormat="1" applyFill="1" applyBorder="1" applyAlignment="1">
      <alignment horizontal="left" vertical="center"/>
    </xf>
    <xf numFmtId="0" fontId="1" fillId="4" borderId="1" xfId="3" applyFill="1" applyBorder="1" applyAlignment="1">
      <alignment horizontal="left" wrapText="1"/>
    </xf>
    <xf numFmtId="165" fontId="0" fillId="0" borderId="16" xfId="0" applyNumberFormat="1" applyBorder="1" applyAlignment="1">
      <alignment horizontal="center" vertical="center"/>
    </xf>
    <xf numFmtId="10" fontId="0" fillId="0" borderId="18" xfId="0" applyNumberFormat="1" applyBorder="1" applyAlignment="1">
      <alignment horizontal="center" vertical="center"/>
    </xf>
    <xf numFmtId="0" fontId="1" fillId="4" borderId="19" xfId="3" applyFill="1" applyBorder="1" applyAlignment="1">
      <alignment horizontal="left" wrapText="1"/>
    </xf>
    <xf numFmtId="165" fontId="0" fillId="0" borderId="20" xfId="0" applyNumberFormat="1" applyBorder="1" applyAlignment="1">
      <alignment horizontal="center" vertical="center"/>
    </xf>
    <xf numFmtId="165" fontId="0" fillId="0" borderId="21" xfId="0" applyNumberFormat="1" applyBorder="1" applyAlignment="1">
      <alignment horizontal="center" vertical="center"/>
    </xf>
    <xf numFmtId="10" fontId="0" fillId="0" borderId="22" xfId="0" applyNumberFormat="1" applyBorder="1" applyAlignment="1">
      <alignment horizontal="center" vertical="center"/>
    </xf>
    <xf numFmtId="0" fontId="1" fillId="2" borderId="7" xfId="3" applyFill="1" applyBorder="1" applyAlignment="1">
      <alignment horizontal="left" wrapText="1"/>
    </xf>
    <xf numFmtId="165" fontId="0" fillId="3" borderId="20" xfId="0" applyNumberFormat="1" applyFill="1" applyBorder="1" applyAlignment="1">
      <alignment horizontal="center" vertical="center"/>
    </xf>
    <xf numFmtId="165" fontId="0" fillId="3" borderId="21" xfId="0" applyNumberFormat="1" applyFill="1" applyBorder="1" applyAlignment="1">
      <alignment horizontal="center" vertical="center"/>
    </xf>
    <xf numFmtId="10" fontId="0" fillId="3" borderId="23" xfId="0" applyNumberFormat="1" applyFill="1" applyBorder="1" applyAlignment="1">
      <alignment horizontal="center" vertical="center"/>
    </xf>
    <xf numFmtId="166" fontId="0" fillId="0" borderId="15" xfId="0" applyNumberFormat="1" applyBorder="1" applyAlignment="1">
      <alignment horizontal="center" vertical="center"/>
    </xf>
    <xf numFmtId="0" fontId="7" fillId="0" borderId="0" xfId="3" applyFont="1"/>
    <xf numFmtId="0" fontId="0" fillId="4" borderId="0" xfId="0" applyFill="1" applyAlignment="1">
      <alignment horizontal="left" vertical="center"/>
    </xf>
    <xf numFmtId="14" fontId="0" fillId="4" borderId="0" xfId="0" applyNumberFormat="1" applyFill="1" applyAlignment="1">
      <alignment horizontal="left" vertical="center"/>
    </xf>
    <xf numFmtId="0" fontId="4" fillId="6" borderId="1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3" fillId="0" borderId="0" xfId="1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10" fontId="0" fillId="3" borderId="18" xfId="0" applyNumberFormat="1" applyFill="1" applyBorder="1" applyAlignment="1">
      <alignment horizontal="center" vertical="center"/>
    </xf>
    <xf numFmtId="17" fontId="4" fillId="0" borderId="9" xfId="0" applyNumberFormat="1" applyFont="1" applyBorder="1" applyAlignment="1">
      <alignment horizontal="center" vertical="center" wrapText="1"/>
    </xf>
    <xf numFmtId="164" fontId="0" fillId="0" borderId="9" xfId="1" applyNumberFormat="1" applyFont="1" applyBorder="1" applyAlignment="1">
      <alignment horizontal="center" vertical="center"/>
    </xf>
    <xf numFmtId="164" fontId="0" fillId="0" borderId="29" xfId="1" applyNumberFormat="1" applyFont="1" applyBorder="1" applyAlignment="1">
      <alignment horizontal="center" vertical="center"/>
    </xf>
    <xf numFmtId="0" fontId="4" fillId="2" borderId="28" xfId="3" applyFont="1" applyFill="1" applyBorder="1" applyAlignment="1">
      <alignment horizontal="center"/>
    </xf>
    <xf numFmtId="0" fontId="4" fillId="2" borderId="30" xfId="3" applyFont="1" applyFill="1" applyBorder="1" applyAlignment="1">
      <alignment horizontal="center"/>
    </xf>
    <xf numFmtId="165" fontId="0" fillId="0" borderId="9" xfId="0" applyNumberFormat="1" applyBorder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165" fontId="0" fillId="0" borderId="29" xfId="0" applyNumberFormat="1" applyBorder="1" applyAlignment="1">
      <alignment horizontal="right" vertical="center"/>
    </xf>
    <xf numFmtId="166" fontId="0" fillId="0" borderId="9" xfId="0" applyNumberFormat="1" applyBorder="1" applyAlignment="1">
      <alignment horizontal="right" vertical="center"/>
    </xf>
    <xf numFmtId="166" fontId="0" fillId="0" borderId="0" xfId="0" applyNumberFormat="1" applyAlignment="1">
      <alignment horizontal="right" vertical="center"/>
    </xf>
    <xf numFmtId="166" fontId="0" fillId="0" borderId="0" xfId="2" applyNumberFormat="1" applyFont="1" applyBorder="1" applyAlignment="1">
      <alignment horizontal="right" vertical="center"/>
    </xf>
    <xf numFmtId="166" fontId="0" fillId="0" borderId="29" xfId="0" applyNumberFormat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29" xfId="0" applyBorder="1" applyAlignment="1">
      <alignment horizontal="right" vertical="center"/>
    </xf>
    <xf numFmtId="166" fontId="4" fillId="0" borderId="0" xfId="0" applyNumberFormat="1" applyFont="1" applyAlignment="1">
      <alignment horizontal="center" vertical="center"/>
    </xf>
    <xf numFmtId="166" fontId="0" fillId="0" borderId="11" xfId="0" applyNumberFormat="1" applyBorder="1" applyAlignment="1">
      <alignment horizontal="right" vertical="center"/>
    </xf>
    <xf numFmtId="165" fontId="4" fillId="5" borderId="15" xfId="0" applyNumberFormat="1" applyFont="1" applyFill="1" applyBorder="1" applyAlignment="1">
      <alignment horizontal="right" vertical="center"/>
    </xf>
    <xf numFmtId="165" fontId="4" fillId="5" borderId="16" xfId="0" applyNumberFormat="1" applyFont="1" applyFill="1" applyBorder="1" applyAlignment="1">
      <alignment horizontal="right" vertical="center"/>
    </xf>
    <xf numFmtId="165" fontId="4" fillId="5" borderId="18" xfId="0" applyNumberFormat="1" applyFont="1" applyFill="1" applyBorder="1" applyAlignment="1">
      <alignment horizontal="right" vertical="center"/>
    </xf>
    <xf numFmtId="165" fontId="4" fillId="5" borderId="27" xfId="0" applyNumberFormat="1" applyFont="1" applyFill="1" applyBorder="1" applyAlignment="1">
      <alignment horizontal="right" vertical="center"/>
    </xf>
    <xf numFmtId="165" fontId="4" fillId="0" borderId="0" xfId="0" applyNumberFormat="1" applyFont="1" applyAlignment="1">
      <alignment horizontal="center" vertical="center"/>
    </xf>
    <xf numFmtId="0" fontId="4" fillId="5" borderId="27" xfId="3" applyFont="1" applyFill="1" applyBorder="1"/>
    <xf numFmtId="0" fontId="0" fillId="4" borderId="1" xfId="3" applyFont="1" applyFill="1" applyBorder="1" applyAlignment="1">
      <alignment wrapText="1"/>
    </xf>
    <xf numFmtId="0" fontId="0" fillId="4" borderId="4" xfId="3" applyFont="1" applyFill="1" applyBorder="1" applyAlignment="1">
      <alignment wrapText="1"/>
    </xf>
    <xf numFmtId="0" fontId="1" fillId="2" borderId="15" xfId="3" applyFill="1" applyBorder="1" applyAlignment="1">
      <alignment horizontal="left" wrapText="1"/>
    </xf>
    <xf numFmtId="0" fontId="1" fillId="4" borderId="35" xfId="3" applyFill="1" applyBorder="1" applyAlignment="1">
      <alignment horizontal="left" wrapText="1"/>
    </xf>
    <xf numFmtId="164" fontId="1" fillId="0" borderId="9" xfId="1" applyNumberFormat="1" applyFont="1" applyBorder="1" applyAlignment="1">
      <alignment horizontal="center" vertical="center" wrapText="1"/>
    </xf>
    <xf numFmtId="0" fontId="1" fillId="4" borderId="31" xfId="3" applyFill="1" applyBorder="1" applyAlignment="1">
      <alignment horizontal="left" wrapText="1"/>
    </xf>
    <xf numFmtId="0" fontId="1" fillId="4" borderId="4" xfId="3" applyFill="1" applyBorder="1" applyAlignment="1">
      <alignment horizontal="left" wrapText="1"/>
    </xf>
    <xf numFmtId="0" fontId="1" fillId="4" borderId="20" xfId="3" applyFill="1" applyBorder="1" applyAlignment="1">
      <alignment horizontal="left" wrapText="1"/>
    </xf>
    <xf numFmtId="0" fontId="1" fillId="2" borderId="20" xfId="3" applyFill="1" applyBorder="1" applyAlignment="1">
      <alignment horizontal="left" wrapText="1"/>
    </xf>
    <xf numFmtId="165" fontId="0" fillId="3" borderId="5" xfId="0" applyNumberFormat="1" applyFill="1" applyBorder="1" applyAlignment="1">
      <alignment horizontal="right" vertical="center"/>
    </xf>
    <xf numFmtId="165" fontId="0" fillId="3" borderId="16" xfId="0" applyNumberFormat="1" applyFill="1" applyBorder="1" applyAlignment="1">
      <alignment horizontal="right" vertical="center"/>
    </xf>
    <xf numFmtId="10" fontId="0" fillId="0" borderId="12" xfId="0" applyNumberFormat="1" applyBorder="1" applyAlignment="1">
      <alignment horizontal="right" vertical="center"/>
    </xf>
    <xf numFmtId="165" fontId="0" fillId="0" borderId="11" xfId="0" applyNumberFormat="1" applyBorder="1" applyAlignment="1">
      <alignment horizontal="right" vertical="center"/>
    </xf>
    <xf numFmtId="166" fontId="0" fillId="0" borderId="13" xfId="0" applyNumberFormat="1" applyBorder="1" applyAlignment="1">
      <alignment horizontal="right" vertical="center"/>
    </xf>
    <xf numFmtId="165" fontId="0" fillId="3" borderId="4" xfId="0" applyNumberFormat="1" applyFill="1" applyBorder="1" applyAlignment="1">
      <alignment horizontal="right" vertical="center"/>
    </xf>
    <xf numFmtId="10" fontId="0" fillId="3" borderId="6" xfId="0" applyNumberFormat="1" applyFill="1" applyBorder="1" applyAlignment="1">
      <alignment horizontal="right" vertical="center"/>
    </xf>
    <xf numFmtId="165" fontId="0" fillId="3" borderId="8" xfId="0" applyNumberFormat="1" applyFill="1" applyBorder="1" applyAlignment="1">
      <alignment horizontal="right" vertical="center"/>
    </xf>
    <xf numFmtId="166" fontId="0" fillId="3" borderId="4" xfId="0" applyNumberFormat="1" applyFill="1" applyBorder="1" applyAlignment="1">
      <alignment horizontal="right" vertical="center"/>
    </xf>
    <xf numFmtId="166" fontId="0" fillId="3" borderId="5" xfId="0" applyNumberFormat="1" applyFill="1" applyBorder="1" applyAlignment="1">
      <alignment horizontal="right" vertical="center"/>
    </xf>
    <xf numFmtId="166" fontId="0" fillId="3" borderId="6" xfId="0" applyNumberFormat="1" applyFill="1" applyBorder="1" applyAlignment="1">
      <alignment horizontal="right" vertical="center"/>
    </xf>
    <xf numFmtId="166" fontId="0" fillId="3" borderId="8" xfId="0" applyNumberFormat="1" applyFill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165" fontId="0" fillId="3" borderId="15" xfId="0" applyNumberFormat="1" applyFill="1" applyBorder="1" applyAlignment="1">
      <alignment horizontal="right" vertical="center"/>
    </xf>
    <xf numFmtId="167" fontId="0" fillId="3" borderId="17" xfId="2" applyNumberFormat="1" applyFont="1" applyFill="1" applyBorder="1" applyAlignment="1">
      <alignment horizontal="right" vertical="center"/>
    </xf>
    <xf numFmtId="165" fontId="0" fillId="3" borderId="18" xfId="0" applyNumberFormat="1" applyFill="1" applyBorder="1" applyAlignment="1">
      <alignment horizontal="right" vertical="center"/>
    </xf>
    <xf numFmtId="166" fontId="0" fillId="3" borderId="15" xfId="0" applyNumberFormat="1" applyFill="1" applyBorder="1" applyAlignment="1">
      <alignment horizontal="right" vertical="center"/>
    </xf>
    <xf numFmtId="166" fontId="0" fillId="3" borderId="16" xfId="0" applyNumberFormat="1" applyFill="1" applyBorder="1" applyAlignment="1">
      <alignment horizontal="right" vertical="center"/>
    </xf>
    <xf numFmtId="166" fontId="0" fillId="3" borderId="18" xfId="0" applyNumberFormat="1" applyFill="1" applyBorder="1" applyAlignment="1">
      <alignment horizontal="right" vertical="center"/>
    </xf>
    <xf numFmtId="10" fontId="0" fillId="3" borderId="17" xfId="0" applyNumberFormat="1" applyFill="1" applyBorder="1" applyAlignment="1">
      <alignment horizontal="right" vertical="center"/>
    </xf>
    <xf numFmtId="166" fontId="0" fillId="3" borderId="17" xfId="0" applyNumberFormat="1" applyFill="1" applyBorder="1" applyAlignment="1">
      <alignment horizontal="right" vertical="center"/>
    </xf>
    <xf numFmtId="10" fontId="0" fillId="3" borderId="18" xfId="0" applyNumberFormat="1" applyFill="1" applyBorder="1" applyAlignment="1">
      <alignment horizontal="right" vertical="center"/>
    </xf>
    <xf numFmtId="10" fontId="0" fillId="0" borderId="18" xfId="0" applyNumberFormat="1" applyBorder="1" applyAlignment="1">
      <alignment horizontal="right" vertical="center"/>
    </xf>
    <xf numFmtId="10" fontId="0" fillId="0" borderId="22" xfId="0" applyNumberFormat="1" applyBorder="1" applyAlignment="1">
      <alignment horizontal="right" vertical="center"/>
    </xf>
    <xf numFmtId="165" fontId="0" fillId="3" borderId="20" xfId="0" applyNumberFormat="1" applyFill="1" applyBorder="1" applyAlignment="1">
      <alignment horizontal="right" vertical="center"/>
    </xf>
    <xf numFmtId="165" fontId="0" fillId="3" borderId="21" xfId="0" applyNumberFormat="1" applyFill="1" applyBorder="1" applyAlignment="1">
      <alignment horizontal="right" vertical="center"/>
    </xf>
    <xf numFmtId="10" fontId="0" fillId="3" borderId="23" xfId="0" applyNumberFormat="1" applyFill="1" applyBorder="1" applyAlignment="1">
      <alignment horizontal="right" vertical="center"/>
    </xf>
    <xf numFmtId="164" fontId="4" fillId="0" borderId="9" xfId="1" applyNumberFormat="1" applyFont="1" applyBorder="1" applyAlignment="1">
      <alignment horizontal="right" vertical="center" wrapText="1"/>
    </xf>
    <xf numFmtId="164" fontId="0" fillId="0" borderId="0" xfId="1" applyNumberFormat="1" applyFont="1" applyBorder="1" applyAlignment="1">
      <alignment horizontal="right" vertical="center"/>
    </xf>
    <xf numFmtId="164" fontId="4" fillId="0" borderId="12" xfId="1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17" fontId="4" fillId="0" borderId="0" xfId="0" applyNumberFormat="1" applyFont="1" applyAlignment="1">
      <alignment horizontal="right" vertical="center" wrapText="1"/>
    </xf>
    <xf numFmtId="0" fontId="4" fillId="0" borderId="12" xfId="0" applyFont="1" applyBorder="1" applyAlignment="1">
      <alignment horizontal="right" vertical="center" wrapText="1"/>
    </xf>
    <xf numFmtId="0" fontId="0" fillId="0" borderId="20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10" fontId="0" fillId="3" borderId="16" xfId="0" applyNumberFormat="1" applyFill="1" applyBorder="1" applyAlignment="1">
      <alignment horizontal="right" vertical="center"/>
    </xf>
    <xf numFmtId="165" fontId="0" fillId="3" borderId="17" xfId="0" applyNumberFormat="1" applyFill="1" applyBorder="1" applyAlignment="1">
      <alignment horizontal="right" vertical="center"/>
    </xf>
    <xf numFmtId="10" fontId="0" fillId="0" borderId="3" xfId="0" applyNumberFormat="1" applyBorder="1" applyAlignment="1">
      <alignment horizontal="right" vertical="center"/>
    </xf>
    <xf numFmtId="10" fontId="0" fillId="0" borderId="34" xfId="0" applyNumberFormat="1" applyBorder="1" applyAlignment="1">
      <alignment horizontal="right" vertical="center"/>
    </xf>
    <xf numFmtId="166" fontId="0" fillId="0" borderId="22" xfId="0" applyNumberFormat="1" applyBorder="1" applyAlignment="1">
      <alignment horizontal="right" vertical="center"/>
    </xf>
    <xf numFmtId="164" fontId="0" fillId="0" borderId="11" xfId="1" applyNumberFormat="1" applyFont="1" applyBorder="1" applyAlignment="1">
      <alignment horizontal="right" vertical="center"/>
    </xf>
    <xf numFmtId="164" fontId="4" fillId="0" borderId="0" xfId="1" applyNumberFormat="1" applyFont="1" applyFill="1" applyBorder="1" applyAlignment="1">
      <alignment horizontal="right" vertical="center" wrapText="1"/>
    </xf>
    <xf numFmtId="164" fontId="1" fillId="0" borderId="9" xfId="1" applyNumberFormat="1" applyFont="1" applyBorder="1" applyAlignment="1">
      <alignment horizontal="right" vertical="center" wrapText="1"/>
    </xf>
    <xf numFmtId="17" fontId="4" fillId="0" borderId="11" xfId="0" applyNumberFormat="1" applyFont="1" applyBorder="1" applyAlignment="1">
      <alignment horizontal="right" vertical="center" wrapText="1"/>
    </xf>
    <xf numFmtId="17" fontId="4" fillId="0" borderId="13" xfId="0" applyNumberFormat="1" applyFont="1" applyBorder="1" applyAlignment="1">
      <alignment horizontal="right" vertical="center" wrapText="1"/>
    </xf>
    <xf numFmtId="10" fontId="0" fillId="0" borderId="0" xfId="0" applyNumberFormat="1" applyAlignment="1">
      <alignment horizontal="right" vertical="center"/>
    </xf>
    <xf numFmtId="0" fontId="0" fillId="0" borderId="22" xfId="0" applyBorder="1" applyAlignment="1">
      <alignment horizontal="right" vertical="center"/>
    </xf>
    <xf numFmtId="10" fontId="0" fillId="3" borderId="17" xfId="2" applyNumberFormat="1" applyFont="1" applyFill="1" applyBorder="1" applyAlignment="1">
      <alignment horizontal="right" vertical="center"/>
    </xf>
    <xf numFmtId="0" fontId="4" fillId="6" borderId="12" xfId="0" applyFont="1" applyFill="1" applyBorder="1" applyAlignment="1">
      <alignment horizontal="right" vertical="center" wrapText="1"/>
    </xf>
    <xf numFmtId="10" fontId="0" fillId="6" borderId="12" xfId="0" applyNumberFormat="1" applyFill="1" applyBorder="1" applyAlignment="1">
      <alignment horizontal="right" vertical="center"/>
    </xf>
    <xf numFmtId="10" fontId="0" fillId="3" borderId="5" xfId="2" applyNumberFormat="1" applyFont="1" applyFill="1" applyBorder="1" applyAlignment="1">
      <alignment horizontal="right" vertical="center"/>
    </xf>
    <xf numFmtId="10" fontId="0" fillId="3" borderId="16" xfId="2" applyNumberFormat="1" applyFont="1" applyFill="1" applyBorder="1" applyAlignment="1">
      <alignment horizontal="right" vertical="center"/>
    </xf>
    <xf numFmtId="10" fontId="0" fillId="0" borderId="0" xfId="2" applyNumberFormat="1" applyFont="1" applyAlignment="1">
      <alignment horizontal="right" vertical="center"/>
    </xf>
    <xf numFmtId="10" fontId="0" fillId="0" borderId="33" xfId="0" applyNumberFormat="1" applyBorder="1" applyAlignment="1">
      <alignment horizontal="right" vertical="center"/>
    </xf>
    <xf numFmtId="10" fontId="0" fillId="0" borderId="36" xfId="0" applyNumberFormat="1" applyBorder="1" applyAlignment="1">
      <alignment horizontal="right" vertical="center"/>
    </xf>
    <xf numFmtId="10" fontId="0" fillId="0" borderId="38" xfId="2" applyNumberFormat="1" applyFont="1" applyBorder="1" applyAlignment="1">
      <alignment horizontal="right" vertical="center"/>
    </xf>
    <xf numFmtId="10" fontId="4" fillId="0" borderId="12" xfId="2" applyNumberFormat="1" applyFont="1" applyBorder="1" applyAlignment="1">
      <alignment horizontal="right" vertical="center" wrapText="1"/>
    </xf>
    <xf numFmtId="0" fontId="2" fillId="7" borderId="27" xfId="0" applyFont="1" applyFill="1" applyBorder="1" applyAlignment="1">
      <alignment horizontal="center" vertical="center" wrapText="1"/>
    </xf>
    <xf numFmtId="166" fontId="0" fillId="0" borderId="29" xfId="7" applyNumberFormat="1" applyFont="1" applyBorder="1" applyAlignment="1">
      <alignment horizontal="right" vertical="center"/>
    </xf>
    <xf numFmtId="166" fontId="4" fillId="5" borderId="27" xfId="0" applyNumberFormat="1" applyFont="1" applyFill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164" fontId="1" fillId="0" borderId="0" xfId="1" applyNumberFormat="1" applyFont="1" applyBorder="1" applyAlignment="1">
      <alignment horizontal="center" vertical="center" wrapText="1"/>
    </xf>
    <xf numFmtId="0" fontId="12" fillId="0" borderId="0" xfId="3" applyFont="1"/>
    <xf numFmtId="0" fontId="0" fillId="0" borderId="29" xfId="0" applyBorder="1"/>
    <xf numFmtId="0" fontId="1" fillId="0" borderId="29" xfId="3" applyBorder="1"/>
    <xf numFmtId="0" fontId="0" fillId="0" borderId="29" xfId="0" applyBorder="1" applyAlignment="1">
      <alignment horizontal="center" vertical="center"/>
    </xf>
    <xf numFmtId="165" fontId="4" fillId="5" borderId="27" xfId="0" applyNumberFormat="1" applyFont="1" applyFill="1" applyBorder="1" applyAlignment="1">
      <alignment horizontal="left" vertical="center"/>
    </xf>
    <xf numFmtId="0" fontId="10" fillId="0" borderId="0" xfId="3" applyFont="1" applyAlignment="1">
      <alignment horizontal="right"/>
    </xf>
    <xf numFmtId="17" fontId="0" fillId="0" borderId="29" xfId="0" applyNumberFormat="1" applyBorder="1" applyAlignment="1">
      <alignment horizontal="center" vertical="center" wrapText="1"/>
    </xf>
    <xf numFmtId="0" fontId="4" fillId="0" borderId="0" xfId="3" applyFont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17" fontId="4" fillId="0" borderId="20" xfId="0" applyNumberFormat="1" applyFont="1" applyBorder="1" applyAlignment="1">
      <alignment horizontal="center" vertical="center" wrapText="1"/>
    </xf>
    <xf numFmtId="17" fontId="4" fillId="0" borderId="21" xfId="0" applyNumberFormat="1" applyFont="1" applyBorder="1" applyAlignment="1">
      <alignment horizontal="center" vertical="center" wrapText="1"/>
    </xf>
    <xf numFmtId="17" fontId="4" fillId="0" borderId="22" xfId="0" applyNumberFormat="1" applyFont="1" applyBorder="1" applyAlignment="1">
      <alignment horizontal="center" vertical="center" wrapText="1"/>
    </xf>
    <xf numFmtId="17" fontId="4" fillId="0" borderId="30" xfId="0" applyNumberFormat="1" applyFont="1" applyBorder="1" applyAlignment="1">
      <alignment horizontal="center" vertical="center" wrapText="1"/>
    </xf>
    <xf numFmtId="164" fontId="0" fillId="4" borderId="0" xfId="1" applyNumberFormat="1" applyFont="1" applyFill="1" applyBorder="1" applyAlignment="1">
      <alignment horizontal="right" vertical="center"/>
    </xf>
    <xf numFmtId="164" fontId="0" fillId="4" borderId="11" xfId="1" applyNumberFormat="1" applyFont="1" applyFill="1" applyBorder="1" applyAlignment="1">
      <alignment horizontal="right" vertical="center"/>
    </xf>
    <xf numFmtId="165" fontId="0" fillId="4" borderId="0" xfId="0" applyNumberFormat="1" applyFill="1" applyAlignment="1">
      <alignment horizontal="right" vertical="center"/>
    </xf>
    <xf numFmtId="165" fontId="0" fillId="4" borderId="11" xfId="0" applyNumberFormat="1" applyFill="1" applyBorder="1" applyAlignment="1">
      <alignment horizontal="right" vertical="center"/>
    </xf>
    <xf numFmtId="165" fontId="0" fillId="4" borderId="15" xfId="0" applyNumberFormat="1" applyFill="1" applyBorder="1" applyAlignment="1">
      <alignment horizontal="right" vertical="center"/>
    </xf>
    <xf numFmtId="165" fontId="0" fillId="4" borderId="16" xfId="0" applyNumberFormat="1" applyFill="1" applyBorder="1" applyAlignment="1">
      <alignment horizontal="right" vertical="center"/>
    </xf>
    <xf numFmtId="165" fontId="0" fillId="4" borderId="20" xfId="0" applyNumberFormat="1" applyFill="1" applyBorder="1" applyAlignment="1">
      <alignment horizontal="right" vertical="center"/>
    </xf>
    <xf numFmtId="165" fontId="0" fillId="4" borderId="21" xfId="0" applyNumberFormat="1" applyFill="1" applyBorder="1" applyAlignment="1">
      <alignment horizontal="right" vertical="center"/>
    </xf>
    <xf numFmtId="166" fontId="0" fillId="4" borderId="1" xfId="0" applyNumberFormat="1" applyFill="1" applyBorder="1" applyAlignment="1">
      <alignment horizontal="right" vertical="center"/>
    </xf>
    <xf numFmtId="165" fontId="0" fillId="4" borderId="2" xfId="0" applyNumberFormat="1" applyFill="1" applyBorder="1" applyAlignment="1">
      <alignment horizontal="right" vertical="center"/>
    </xf>
    <xf numFmtId="166" fontId="0" fillId="4" borderId="24" xfId="0" applyNumberFormat="1" applyFill="1" applyBorder="1" applyAlignment="1">
      <alignment horizontal="right" vertical="center"/>
    </xf>
    <xf numFmtId="165" fontId="0" fillId="4" borderId="25" xfId="0" applyNumberFormat="1" applyFill="1" applyBorder="1" applyAlignment="1">
      <alignment horizontal="right" vertical="center"/>
    </xf>
    <xf numFmtId="0" fontId="0" fillId="4" borderId="19" xfId="0" applyFill="1" applyBorder="1" applyAlignment="1">
      <alignment horizontal="left" vertical="center"/>
    </xf>
    <xf numFmtId="166" fontId="0" fillId="4" borderId="20" xfId="0" applyNumberFormat="1" applyFill="1" applyBorder="1" applyAlignment="1">
      <alignment horizontal="right" vertical="center"/>
    </xf>
    <xf numFmtId="166" fontId="0" fillId="4" borderId="21" xfId="0" applyNumberFormat="1" applyFill="1" applyBorder="1" applyAlignment="1">
      <alignment horizontal="right" vertical="center"/>
    </xf>
    <xf numFmtId="165" fontId="0" fillId="4" borderId="31" xfId="0" applyNumberFormat="1" applyFill="1" applyBorder="1" applyAlignment="1">
      <alignment horizontal="right" vertical="center"/>
    </xf>
    <xf numFmtId="165" fontId="0" fillId="4" borderId="32" xfId="0" applyNumberFormat="1" applyFill="1" applyBorder="1" applyAlignment="1">
      <alignment horizontal="right" vertical="center"/>
    </xf>
    <xf numFmtId="165" fontId="0" fillId="4" borderId="35" xfId="0" applyNumberFormat="1" applyFill="1" applyBorder="1" applyAlignment="1">
      <alignment horizontal="right" vertical="center"/>
    </xf>
    <xf numFmtId="165" fontId="0" fillId="4" borderId="26" xfId="0" applyNumberFormat="1" applyFill="1" applyBorder="1" applyAlignment="1">
      <alignment horizontal="right" vertical="center"/>
    </xf>
    <xf numFmtId="165" fontId="0" fillId="4" borderId="19" xfId="0" applyNumberFormat="1" applyFill="1" applyBorder="1" applyAlignment="1">
      <alignment horizontal="right" vertical="center"/>
    </xf>
    <xf numFmtId="165" fontId="0" fillId="4" borderId="37" xfId="0" applyNumberFormat="1" applyFill="1" applyBorder="1" applyAlignment="1">
      <alignment horizontal="right" vertical="center"/>
    </xf>
    <xf numFmtId="14" fontId="0" fillId="0" borderId="0" xfId="0" applyNumberFormat="1" applyAlignment="1">
      <alignment horizontal="left" vertical="center"/>
    </xf>
    <xf numFmtId="0" fontId="0" fillId="0" borderId="28" xfId="0" applyBorder="1"/>
    <xf numFmtId="165" fontId="0" fillId="3" borderId="7" xfId="0" applyNumberFormat="1" applyFill="1" applyBorder="1" applyAlignment="1">
      <alignment horizontal="right" vertical="center"/>
    </xf>
    <xf numFmtId="165" fontId="0" fillId="3" borderId="6" xfId="0" applyNumberFormat="1" applyFill="1" applyBorder="1" applyAlignment="1">
      <alignment horizontal="right" vertical="center"/>
    </xf>
    <xf numFmtId="14" fontId="0" fillId="4" borderId="0" xfId="0" applyNumberFormat="1" applyFill="1" applyAlignment="1">
      <alignment horizontal="center" vertical="center"/>
    </xf>
    <xf numFmtId="164" fontId="0" fillId="4" borderId="0" xfId="1" applyNumberFormat="1" applyFont="1" applyFill="1" applyBorder="1" applyAlignment="1">
      <alignment horizontal="center" vertical="center"/>
    </xf>
    <xf numFmtId="17" fontId="4" fillId="0" borderId="10" xfId="0" applyNumberFormat="1" applyFont="1" applyBorder="1" applyAlignment="1">
      <alignment horizontal="center" vertical="center" wrapText="1"/>
    </xf>
    <xf numFmtId="164" fontId="0" fillId="0" borderId="12" xfId="1" applyNumberFormat="1" applyFont="1" applyBorder="1" applyAlignment="1">
      <alignment horizontal="right" vertical="center"/>
    </xf>
    <xf numFmtId="17" fontId="4" fillId="0" borderId="12" xfId="0" applyNumberFormat="1" applyFont="1" applyBorder="1" applyAlignment="1">
      <alignment horizontal="right" vertical="center" wrapText="1"/>
    </xf>
    <xf numFmtId="166" fontId="0" fillId="0" borderId="12" xfId="0" applyNumberFormat="1" applyBorder="1" applyAlignment="1">
      <alignment horizontal="right" vertical="center"/>
    </xf>
    <xf numFmtId="164" fontId="0" fillId="4" borderId="12" xfId="1" applyNumberFormat="1" applyFont="1" applyFill="1" applyBorder="1" applyAlignment="1">
      <alignment horizontal="right" vertical="center"/>
    </xf>
    <xf numFmtId="165" fontId="0" fillId="4" borderId="12" xfId="0" applyNumberFormat="1" applyFill="1" applyBorder="1" applyAlignment="1">
      <alignment horizontal="right" vertical="center"/>
    </xf>
    <xf numFmtId="164" fontId="0" fillId="8" borderId="11" xfId="1" applyNumberFormat="1" applyFont="1" applyFill="1" applyBorder="1" applyAlignment="1">
      <alignment horizontal="right" vertical="center"/>
    </xf>
    <xf numFmtId="165" fontId="0" fillId="8" borderId="11" xfId="0" applyNumberFormat="1" applyFill="1" applyBorder="1" applyAlignment="1">
      <alignment horizontal="right" vertical="center"/>
    </xf>
    <xf numFmtId="166" fontId="0" fillId="8" borderId="11" xfId="0" applyNumberFormat="1" applyFill="1" applyBorder="1" applyAlignment="1">
      <alignment horizontal="right" vertical="center"/>
    </xf>
    <xf numFmtId="17" fontId="4" fillId="0" borderId="12" xfId="0" applyNumberFormat="1" applyFont="1" applyBorder="1" applyAlignment="1">
      <alignment horizontal="center" vertical="center" wrapText="1"/>
    </xf>
    <xf numFmtId="164" fontId="0" fillId="0" borderId="12" xfId="1" applyNumberFormat="1" applyFont="1" applyBorder="1" applyAlignment="1">
      <alignment horizontal="center" vertical="center"/>
    </xf>
    <xf numFmtId="9" fontId="0" fillId="0" borderId="0" xfId="2" applyFont="1" applyAlignment="1">
      <alignment horizontal="right" vertical="center"/>
    </xf>
    <xf numFmtId="9" fontId="0" fillId="3" borderId="6" xfId="2" applyFont="1" applyFill="1" applyBorder="1" applyAlignment="1">
      <alignment horizontal="right" vertical="center"/>
    </xf>
    <xf numFmtId="9" fontId="0" fillId="3" borderId="17" xfId="2" applyFont="1" applyFill="1" applyBorder="1" applyAlignment="1">
      <alignment horizontal="right" vertical="center"/>
    </xf>
    <xf numFmtId="165" fontId="1" fillId="4" borderId="0" xfId="4" applyNumberFormat="1" applyFont="1" applyFill="1" applyBorder="1" applyAlignment="1">
      <alignment horizontal="right" vertical="center"/>
    </xf>
    <xf numFmtId="9" fontId="4" fillId="6" borderId="12" xfId="2" applyFont="1" applyFill="1" applyBorder="1" applyAlignment="1">
      <alignment horizontal="right" vertical="center" wrapText="1"/>
    </xf>
    <xf numFmtId="9" fontId="4" fillId="0" borderId="12" xfId="2" applyFont="1" applyBorder="1" applyAlignment="1">
      <alignment horizontal="right" vertical="center" wrapText="1"/>
    </xf>
    <xf numFmtId="14" fontId="0" fillId="0" borderId="0" xfId="0" applyNumberFormat="1" applyAlignment="1">
      <alignment vertical="center"/>
    </xf>
    <xf numFmtId="10" fontId="0" fillId="3" borderId="38" xfId="2" applyNumberFormat="1" applyFont="1" applyFill="1" applyBorder="1" applyAlignment="1">
      <alignment horizontal="right" vertical="center"/>
    </xf>
    <xf numFmtId="10" fontId="0" fillId="3" borderId="33" xfId="0" applyNumberFormat="1" applyFill="1" applyBorder="1" applyAlignment="1">
      <alignment horizontal="right" vertical="center"/>
    </xf>
    <xf numFmtId="165" fontId="0" fillId="4" borderId="16" xfId="0" applyNumberFormat="1" applyFill="1" applyBorder="1" applyAlignment="1">
      <alignment horizontal="center" vertical="center"/>
    </xf>
    <xf numFmtId="165" fontId="0" fillId="4" borderId="2" xfId="0" applyNumberFormat="1" applyFill="1" applyBorder="1" applyAlignment="1">
      <alignment horizontal="center" vertical="center"/>
    </xf>
    <xf numFmtId="165" fontId="0" fillId="4" borderId="32" xfId="0" applyNumberFormat="1" applyFill="1" applyBorder="1" applyAlignment="1">
      <alignment horizontal="center" vertical="center"/>
    </xf>
    <xf numFmtId="0" fontId="2" fillId="7" borderId="4" xfId="3" applyFont="1" applyFill="1" applyBorder="1" applyAlignment="1">
      <alignment horizontal="center"/>
    </xf>
    <xf numFmtId="0" fontId="2" fillId="7" borderId="5" xfId="3" applyFont="1" applyFill="1" applyBorder="1" applyAlignment="1">
      <alignment horizontal="center"/>
    </xf>
    <xf numFmtId="0" fontId="2" fillId="7" borderId="8" xfId="3" applyFont="1" applyFill="1" applyBorder="1" applyAlignment="1">
      <alignment horizontal="center"/>
    </xf>
    <xf numFmtId="0" fontId="2" fillId="7" borderId="1" xfId="3" applyFont="1" applyFill="1" applyBorder="1" applyAlignment="1">
      <alignment horizontal="center"/>
    </xf>
    <xf numFmtId="0" fontId="2" fillId="7" borderId="2" xfId="3" applyFont="1" applyFill="1" applyBorder="1" applyAlignment="1">
      <alignment horizontal="center"/>
    </xf>
    <xf numFmtId="0" fontId="2" fillId="7" borderId="3" xfId="3" applyFont="1" applyFill="1" applyBorder="1" applyAlignment="1">
      <alignment horizontal="center"/>
    </xf>
    <xf numFmtId="0" fontId="1" fillId="2" borderId="1" xfId="3" applyFill="1" applyBorder="1" applyAlignment="1">
      <alignment horizontal="center"/>
    </xf>
    <xf numFmtId="0" fontId="1" fillId="2" borderId="2" xfId="3" applyFill="1" applyBorder="1" applyAlignment="1">
      <alignment horizontal="center"/>
    </xf>
    <xf numFmtId="0" fontId="1" fillId="2" borderId="3" xfId="3" applyFill="1" applyBorder="1" applyAlignment="1">
      <alignment horizontal="center"/>
    </xf>
    <xf numFmtId="0" fontId="1" fillId="2" borderId="4" xfId="3" applyFill="1" applyBorder="1" applyAlignment="1">
      <alignment horizontal="center"/>
    </xf>
    <xf numFmtId="0" fontId="1" fillId="2" borderId="5" xfId="3" applyFill="1" applyBorder="1" applyAlignment="1">
      <alignment horizontal="center"/>
    </xf>
    <xf numFmtId="0" fontId="1" fillId="2" borderId="6" xfId="3" applyFill="1" applyBorder="1" applyAlignment="1">
      <alignment horizontal="center"/>
    </xf>
    <xf numFmtId="0" fontId="1" fillId="2" borderId="7" xfId="3" applyFill="1" applyBorder="1" applyAlignment="1">
      <alignment horizontal="center"/>
    </xf>
    <xf numFmtId="0" fontId="1" fillId="2" borderId="8" xfId="3" applyFill="1" applyBorder="1" applyAlignment="1">
      <alignment horizontal="center"/>
    </xf>
    <xf numFmtId="0" fontId="0" fillId="2" borderId="7" xfId="3" applyFont="1" applyFill="1" applyBorder="1" applyAlignment="1">
      <alignment horizontal="center"/>
    </xf>
  </cellXfs>
  <cellStyles count="8">
    <cellStyle name="Comma" xfId="1" builtinId="3"/>
    <cellStyle name="Comma 2" xfId="4" xr:uid="{CE34B332-1450-4AC8-8F21-C91F1FA74434}"/>
    <cellStyle name="Currency" xfId="7" builtinId="4"/>
    <cellStyle name="Normal" xfId="0" builtinId="0"/>
    <cellStyle name="Normal 2" xfId="3" xr:uid="{7899C3F3-F4AD-49DE-AACC-27C15A72039C}"/>
    <cellStyle name="Percent" xfId="2" builtinId="5"/>
    <cellStyle name="Percent 2" xfId="5" xr:uid="{3D3A22CA-6B35-49C6-ACAA-E84D069BE0AC}"/>
    <cellStyle name="Percent 2 2" xfId="6" xr:uid="{7D912622-6D03-41B6-964B-E485277508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handshy\AppData\Local\Microsoft\Windows\Temporary%20Internet%20Files\Content.Outlook\S8KK5M8V\CF%20Summary_20150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teve.Bechtel\AppData\Local\Microsoft\Windows\INetCache\Content.Outlook\ZLFZHRU1\AE_CP-03_Quarterly%20Benefits%20Payment_Quarterly_2024Q4_20250131.xlsx" TargetMode="External"/><Relationship Id="rId1" Type="http://schemas.openxmlformats.org/officeDocument/2006/relationships/externalLinkPath" Target="file:///C:\Users\Steve.Bechtel\AppData\Local\Microsoft\Windows\INetCache\Content.Outlook\ZLFZHRU1\AE_CP-03_Quarterly%20Benefits%20Payment_Quarterly_2024Q4_202501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Inputs"/>
      <sheetName val="Jeff's_Model"/>
    </sheetNames>
    <sheetDataSet>
      <sheetData sheetId="0" refreshError="1"/>
      <sheetData sheetId="1" refreshError="1">
        <row r="2">
          <cell r="B2">
            <v>42036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tal "/>
      <sheetName val="QBP_KCHIP"/>
      <sheetName val="QBP_non_KCHIP"/>
      <sheetName val="Summary_Narrative"/>
      <sheetName val="Data Input - QBP Base Data"/>
    </sheetNames>
    <sheetDataSet>
      <sheetData sheetId="0" refreshError="1"/>
      <sheetData sheetId="1" refreshError="1"/>
      <sheetData sheetId="2" refreshError="1">
        <row r="12">
          <cell r="AB12" t="str">
            <v>2024 Data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D8D0D-427B-4825-9188-0992A5637611}">
  <sheetPr>
    <pageSetUpPr fitToPage="1"/>
  </sheetPr>
  <dimension ref="A1:R93"/>
  <sheetViews>
    <sheetView tabSelected="1" workbookViewId="0">
      <selection activeCell="G25" sqref="G25"/>
    </sheetView>
  </sheetViews>
  <sheetFormatPr defaultColWidth="9.28515625" defaultRowHeight="15" x14ac:dyDescent="0.25"/>
  <cols>
    <col min="1" max="1" width="46.42578125" style="1" bestFit="1" customWidth="1"/>
    <col min="2" max="2" width="14.85546875" style="1" customWidth="1"/>
    <col min="3" max="13" width="13.85546875" style="1" customWidth="1"/>
    <col min="14" max="14" width="15.5703125" style="1" customWidth="1"/>
    <col min="15" max="15" width="2.140625" style="1" customWidth="1"/>
    <col min="16" max="16" width="13.85546875" style="1" customWidth="1"/>
    <col min="17" max="17" width="16.85546875" style="1" customWidth="1"/>
    <col min="18" max="19" width="13.85546875" style="1" customWidth="1"/>
    <col min="20" max="20" width="14.85546875" style="1" bestFit="1" customWidth="1"/>
    <col min="21" max="21" width="3.140625" style="1" customWidth="1"/>
    <col min="22" max="22" width="11.140625" style="1" bestFit="1" customWidth="1"/>
    <col min="23" max="23" width="13.85546875" style="1" customWidth="1"/>
    <col min="24" max="16384" width="9.28515625" style="1"/>
  </cols>
  <sheetData>
    <row r="1" spans="1:17" x14ac:dyDescent="0.25">
      <c r="A1" s="2" t="s">
        <v>0</v>
      </c>
    </row>
    <row r="2" spans="1:17" x14ac:dyDescent="0.25">
      <c r="A2" s="2" t="s">
        <v>1</v>
      </c>
      <c r="B2" s="1" t="s">
        <v>2</v>
      </c>
    </row>
    <row r="4" spans="1:17" x14ac:dyDescent="0.25">
      <c r="A4" s="68" t="s">
        <v>3</v>
      </c>
      <c r="B4" s="1" t="s">
        <v>166</v>
      </c>
    </row>
    <row r="5" spans="1:17" x14ac:dyDescent="0.25">
      <c r="A5" s="68" t="s">
        <v>5</v>
      </c>
      <c r="B5" s="3">
        <v>45839</v>
      </c>
    </row>
    <row r="6" spans="1:17" x14ac:dyDescent="0.25">
      <c r="A6" s="68" t="s">
        <v>6</v>
      </c>
      <c r="B6" s="3">
        <v>46203</v>
      </c>
    </row>
    <row r="7" spans="1:17" x14ac:dyDescent="0.25">
      <c r="A7" s="68"/>
      <c r="B7" s="3"/>
    </row>
    <row r="10" spans="1:17" ht="15.75" thickBot="1" x14ac:dyDescent="0.3"/>
    <row r="11" spans="1:17" x14ac:dyDescent="0.25">
      <c r="B11" s="232" t="s">
        <v>8</v>
      </c>
      <c r="C11" s="233"/>
      <c r="D11" s="233"/>
      <c r="E11" s="233"/>
      <c r="F11" s="233"/>
      <c r="G11" s="233"/>
      <c r="H11" s="233"/>
      <c r="I11" s="233"/>
      <c r="J11" s="233"/>
      <c r="K11" s="233"/>
      <c r="L11" s="233"/>
      <c r="M11" s="234"/>
      <c r="N11" s="73" t="s">
        <v>168</v>
      </c>
      <c r="O11" s="4"/>
    </row>
    <row r="12" spans="1:17" ht="15.75" thickBot="1" x14ac:dyDescent="0.3">
      <c r="B12" s="229" t="s">
        <v>11</v>
      </c>
      <c r="C12" s="230"/>
      <c r="D12" s="230"/>
      <c r="E12" s="230"/>
      <c r="F12" s="230"/>
      <c r="G12" s="230"/>
      <c r="H12" s="230"/>
      <c r="I12" s="230"/>
      <c r="J12" s="230"/>
      <c r="K12" s="230"/>
      <c r="L12" s="230"/>
      <c r="M12" s="231"/>
      <c r="N12" s="74" t="s">
        <v>181</v>
      </c>
      <c r="O12" s="4"/>
    </row>
    <row r="13" spans="1:17" x14ac:dyDescent="0.25">
      <c r="A13" s="5"/>
      <c r="B13" s="70">
        <v>45839</v>
      </c>
      <c r="C13" s="8">
        <v>45870</v>
      </c>
      <c r="D13" s="8">
        <v>45901</v>
      </c>
      <c r="E13" s="8">
        <v>45931</v>
      </c>
      <c r="F13" s="8">
        <v>45962</v>
      </c>
      <c r="G13" s="8">
        <v>45992</v>
      </c>
      <c r="H13" s="8">
        <v>46023</v>
      </c>
      <c r="I13" s="8">
        <v>46054</v>
      </c>
      <c r="J13" s="8">
        <v>46082</v>
      </c>
      <c r="K13" s="8">
        <v>46113</v>
      </c>
      <c r="L13" s="8">
        <v>46143</v>
      </c>
      <c r="M13" s="10">
        <v>46174</v>
      </c>
      <c r="N13" s="172" t="s">
        <v>177</v>
      </c>
      <c r="O13" s="8"/>
      <c r="P13" s="164" t="s">
        <v>174</v>
      </c>
    </row>
    <row r="14" spans="1:17" ht="15.75" thickBot="1" x14ac:dyDescent="0.3">
      <c r="A14" s="171" t="s">
        <v>176</v>
      </c>
      <c r="B14" s="71">
        <f>Aetna!I14+Anthem!I14+Humana!I14+Molina!I14+United!I14+Wellcare!I14</f>
        <v>1318249</v>
      </c>
      <c r="C14" s="15">
        <f>Aetna!J14+Anthem!J14+Humana!J14+Molina!J14+United!J14+Wellcare!J14</f>
        <v>1313153</v>
      </c>
      <c r="D14" s="15">
        <f>Aetna!K14+Anthem!K14+Humana!K14+Molina!K14+United!K14+Wellcare!K14</f>
        <v>1312519</v>
      </c>
      <c r="E14" s="15">
        <f>Aetna!L14+Anthem!L14+Humana!L14+Molina!L14+United!L14+Wellcare!L14</f>
        <v>1299986</v>
      </c>
      <c r="F14" s="15">
        <f>Aetna!M14+Anthem!M14+Humana!M14+Molina!M14+United!M14+Wellcare!M14</f>
        <v>1279110</v>
      </c>
      <c r="G14" s="15">
        <f>Aetna!N14+Anthem!N14+Humana!N14+Molina!N14+United!N14+Wellcare!N14</f>
        <v>1266234</v>
      </c>
      <c r="H14" s="15">
        <f>Aetna!O14+Anthem!O14+Humana!O14+Molina!O14+United!O14+Wellcare!O14</f>
        <v>1259522.75</v>
      </c>
      <c r="I14" s="15">
        <f>Aetna!P14+Anthem!P14+Humana!P14+Molina!P14+United!P14+Wellcare!P14</f>
        <v>1244881</v>
      </c>
      <c r="J14" s="15">
        <f>Aetna!Q14+Anthem!Q14+Humana!Q14+Molina!Q14+United!Q14+Wellcare!Q14</f>
        <v>1235697</v>
      </c>
      <c r="K14" s="15">
        <f>Aetna!R14+Anthem!R14+Humana!R14+Molina!R14+United!R14+Wellcare!R14</f>
        <v>1225500</v>
      </c>
      <c r="L14" s="15">
        <f>Aetna!S14+Anthem!S14+Humana!S14+Molina!S14+United!S14+Wellcare!S14</f>
        <v>1211128</v>
      </c>
      <c r="M14" s="17">
        <f>Aetna!T14+Anthem!T14+Humana!T14+Molina!T14+United!T14+Wellcare!T14</f>
        <v>1200432.8333333335</v>
      </c>
      <c r="N14" s="72">
        <f>SUM(B14:M14)/P14</f>
        <v>1263867.7152777778</v>
      </c>
      <c r="O14" s="18"/>
      <c r="P14" s="1">
        <v>12</v>
      </c>
      <c r="Q14" s="165"/>
    </row>
    <row r="15" spans="1:17" ht="30.75" thickBot="1" x14ac:dyDescent="0.3">
      <c r="A15" s="166" t="s">
        <v>20</v>
      </c>
      <c r="B15" s="175"/>
      <c r="C15" s="176"/>
      <c r="D15" s="176"/>
      <c r="E15" s="176"/>
      <c r="F15" s="176"/>
      <c r="G15" s="176"/>
      <c r="H15" s="176"/>
      <c r="I15" s="176"/>
      <c r="J15" s="176"/>
      <c r="K15" s="176"/>
      <c r="L15" s="176"/>
      <c r="M15" s="177"/>
      <c r="N15" s="178"/>
      <c r="O15" s="8"/>
      <c r="P15" s="161" t="s">
        <v>175</v>
      </c>
      <c r="Q15" s="161" t="s">
        <v>12</v>
      </c>
    </row>
    <row r="16" spans="1:17" x14ac:dyDescent="0.25">
      <c r="A16" s="201" t="s">
        <v>22</v>
      </c>
      <c r="B16" s="75">
        <f>Aetna!I17+Anthem!I17+Humana!I17+Molina!I17+United!I17+Wellcare!I17</f>
        <v>206292393.31000003</v>
      </c>
      <c r="C16" s="76">
        <f>Aetna!J17+Anthem!J17+Humana!J17+Molina!J17+United!J17+Wellcare!J17</f>
        <v>156145185.69999999</v>
      </c>
      <c r="D16" s="76">
        <f>Aetna!K17+Anthem!K17+Humana!K17+Molina!K17+United!K17+Wellcare!K17</f>
        <v>158101281.30000001</v>
      </c>
      <c r="E16" s="76">
        <f>Aetna!L17+Anthem!L17+Humana!L17+Molina!L17+United!L17+Wellcare!L17</f>
        <v>158020538.93000001</v>
      </c>
      <c r="F16" s="76">
        <f>Aetna!M17+Anthem!M17+Humana!M17+Molina!M17+United!M17+Wellcare!M17</f>
        <v>186501274.91999999</v>
      </c>
      <c r="G16" s="76">
        <f>Aetna!N17+Anthem!N17+Humana!N17+Molina!N17+United!N17+Wellcare!N17</f>
        <v>161308898.32999998</v>
      </c>
      <c r="H16" s="76">
        <f>Aetna!O17+Anthem!O17+Humana!O17+Molina!O17+United!O17+Wellcare!O17</f>
        <v>127716555.63</v>
      </c>
      <c r="I16" s="76">
        <f>Aetna!P17+Anthem!P17+Humana!P17+Molina!P17+United!P17+Wellcare!P17</f>
        <v>160682625.74000001</v>
      </c>
      <c r="J16" s="76">
        <f>Aetna!Q17+Anthem!Q17+Humana!Q17+Molina!Q17+United!Q17+Wellcare!Q17</f>
        <v>244459051.26000005</v>
      </c>
      <c r="K16" s="76">
        <f>Aetna!R17+Anthem!R17+Humana!R17+Molina!R17+United!R17+Wellcare!R17</f>
        <v>200883271.41</v>
      </c>
      <c r="L16" s="76">
        <f>Aetna!S17+Anthem!S17+Humana!S17+Molina!S17+United!S17+Wellcare!S17</f>
        <v>161393044.38</v>
      </c>
      <c r="M16" s="104">
        <f>Aetna!T17+Anthem!T17+Humana!T17+Molina!T17+United!T17+Wellcare!T17</f>
        <v>201818098.76999998</v>
      </c>
      <c r="N16" s="77">
        <f>SUM(B16:M16)</f>
        <v>2123322219.6799998</v>
      </c>
      <c r="O16" s="24"/>
      <c r="P16" s="162">
        <f>(N16/N$14)/P$14</f>
        <v>140.00161264327994</v>
      </c>
      <c r="Q16" s="77">
        <f>N16/P$14</f>
        <v>176943518.30666664</v>
      </c>
    </row>
    <row r="17" spans="1:17" x14ac:dyDescent="0.25">
      <c r="A17" s="167" t="s">
        <v>24</v>
      </c>
      <c r="B17" s="75">
        <f>Aetna!I18+Anthem!I18+Humana!I18+Molina!I18+United!I18+Wellcare!I18</f>
        <v>148890124.03000027</v>
      </c>
      <c r="C17" s="76">
        <f>Aetna!J18+Anthem!J18+Humana!J18+Molina!J18+United!J18+Wellcare!J18</f>
        <v>142203530.00000027</v>
      </c>
      <c r="D17" s="76">
        <f>Aetna!K18+Anthem!K18+Humana!K18+Molina!K18+United!K18+Wellcare!K18</f>
        <v>147643145.16000012</v>
      </c>
      <c r="E17" s="76">
        <f>Aetna!L18+Anthem!L18+Humana!L18+Molina!L18+United!L18+Wellcare!L18</f>
        <v>153262767.38000005</v>
      </c>
      <c r="F17" s="76">
        <f>Aetna!M18+Anthem!M18+Humana!M18+Molina!M18+United!M18+Wellcare!M18</f>
        <v>138169676.41</v>
      </c>
      <c r="G17" s="76">
        <f>Aetna!N18+Anthem!N18+Humana!N18+Molina!N18+United!N18+Wellcare!N18</f>
        <v>152387778.24999994</v>
      </c>
      <c r="H17" s="76">
        <f>Aetna!O18+Anthem!O18+Humana!O18+Molina!O18+United!O18+Wellcare!O18</f>
        <v>138798623.82000002</v>
      </c>
      <c r="I17" s="76">
        <f>Aetna!P18+Anthem!P18+Humana!P18+Molina!P18+United!P18+Wellcare!P18</f>
        <v>121851183.74000004</v>
      </c>
      <c r="J17" s="76">
        <f>Aetna!Q18+Anthem!Q18+Humana!Q18+Molina!Q18+United!Q18+Wellcare!Q18</f>
        <v>156660217.13000003</v>
      </c>
      <c r="K17" s="76">
        <f>Aetna!R18+Anthem!R18+Humana!R18+Molina!R18+United!R18+Wellcare!R18</f>
        <v>141986806.27000001</v>
      </c>
      <c r="L17" s="76">
        <f>Aetna!S18+Anthem!S18+Humana!S18+Molina!S18+United!S18+Wellcare!S18</f>
        <v>157010158.54000008</v>
      </c>
      <c r="M17" s="104">
        <f>Aetna!T18+Anthem!T18+Humana!T18+Molina!T18+United!T18+Wellcare!T18</f>
        <v>155211025.88000023</v>
      </c>
      <c r="N17" s="77">
        <f t="shared" ref="N17:N42" si="0">SUM(B17:M17)</f>
        <v>1754075036.6100011</v>
      </c>
      <c r="O17" s="24"/>
      <c r="P17" s="162">
        <f t="shared" ref="P17:P42" si="1">(N17/N$14)/P$14</f>
        <v>115.65523666009115</v>
      </c>
      <c r="Q17" s="77">
        <f t="shared" ref="Q17:Q42" si="2">N17/P$14</f>
        <v>146172919.71750009</v>
      </c>
    </row>
    <row r="18" spans="1:17" x14ac:dyDescent="0.25">
      <c r="A18" s="167" t="s">
        <v>29</v>
      </c>
      <c r="B18" s="75">
        <f>Aetna!I21+Anthem!I21+Humana!I21+Molina!I21+United!I21+Wellcare!I21</f>
        <v>256293.75999999998</v>
      </c>
      <c r="C18" s="76">
        <f>Aetna!J21+Anthem!J21+Humana!J21+Molina!J21+United!J21+Wellcare!J21</f>
        <v>237154.82</v>
      </c>
      <c r="D18" s="76">
        <f>Aetna!K21+Anthem!K21+Humana!K21+Molina!K21+United!K21+Wellcare!K21</f>
        <v>291289.67000000004</v>
      </c>
      <c r="E18" s="76">
        <f>Aetna!L21+Anthem!L21+Humana!L21+Molina!L21+United!L21+Wellcare!L21</f>
        <v>232403.8</v>
      </c>
      <c r="F18" s="76">
        <f>Aetna!M21+Anthem!M21+Humana!M21+Molina!M21+United!M21+Wellcare!M21</f>
        <v>239052.83000000002</v>
      </c>
      <c r="G18" s="76">
        <f>Aetna!N21+Anthem!N21+Humana!N21+Molina!N21+United!N21+Wellcare!N21</f>
        <v>281230.08999999997</v>
      </c>
      <c r="H18" s="76">
        <f>Aetna!O21+Anthem!O21+Humana!O21+Molina!O21+United!O21+Wellcare!O21</f>
        <v>129621.81</v>
      </c>
      <c r="I18" s="76">
        <f>Aetna!P21+Anthem!P21+Humana!P21+Molina!P21+United!P21+Wellcare!P21</f>
        <v>119897.40000000001</v>
      </c>
      <c r="J18" s="76">
        <f>Aetna!Q21+Anthem!Q21+Humana!Q21+Molina!Q21+United!Q21+Wellcare!Q21</f>
        <v>164326.81999999998</v>
      </c>
      <c r="K18" s="76">
        <f>Aetna!R21+Anthem!R21+Humana!R21+Molina!R21+United!R21+Wellcare!R21</f>
        <v>125798.69</v>
      </c>
      <c r="L18" s="76">
        <f>Aetna!S21+Anthem!S21+Humana!S21+Molina!S21+United!S21+Wellcare!S21</f>
        <v>194423.11</v>
      </c>
      <c r="M18" s="104">
        <f>Aetna!T19+Anthem!T19+Humana!T19+Molina!T19+United!T19+Wellcare!T19</f>
        <v>45176.1</v>
      </c>
      <c r="N18" s="77">
        <f t="shared" si="0"/>
        <v>2316668.9000000004</v>
      </c>
      <c r="O18" s="24"/>
      <c r="P18" s="162">
        <f t="shared" si="1"/>
        <v>0.15274995898145571</v>
      </c>
      <c r="Q18" s="77">
        <f t="shared" si="2"/>
        <v>193055.7416666667</v>
      </c>
    </row>
    <row r="19" spans="1:17" x14ac:dyDescent="0.25">
      <c r="A19" s="167" t="s">
        <v>33</v>
      </c>
      <c r="B19" s="75">
        <f>Aetna!I23+Anthem!I23+Humana!I23+Molina!I23+United!I23+Wellcare!I23</f>
        <v>8352517.5899999999</v>
      </c>
      <c r="C19" s="76">
        <f>Aetna!J23+Anthem!J23+Humana!J23+Molina!J23+United!J23+Wellcare!J23</f>
        <v>6772001.1000000015</v>
      </c>
      <c r="D19" s="76">
        <f>Aetna!K23+Anthem!K23+Humana!K23+Molina!K23+United!K23+Wellcare!K23</f>
        <v>8292333.0899999999</v>
      </c>
      <c r="E19" s="76">
        <f>Aetna!L23+Anthem!L23+Humana!L23+Molina!L23+United!L23+Wellcare!L23</f>
        <v>7514639.9900000002</v>
      </c>
      <c r="F19" s="76">
        <f>Aetna!M23+Anthem!M23+Humana!M23+Molina!M23+United!M23+Wellcare!M23</f>
        <v>7195679.9000000004</v>
      </c>
      <c r="G19" s="76">
        <f>Aetna!N23+Anthem!N23+Humana!N23+Molina!N23+United!N23+Wellcare!N23</f>
        <v>8780069.3800000008</v>
      </c>
      <c r="H19" s="76">
        <f>Aetna!O23+Anthem!O23+Humana!O23+Molina!O23+United!O23+Wellcare!O23</f>
        <v>5814032.3600000003</v>
      </c>
      <c r="I19" s="76">
        <f>Aetna!P23+Anthem!P23+Humana!P23+Molina!P23+United!P23+Wellcare!P23</f>
        <v>5887423.9700000007</v>
      </c>
      <c r="J19" s="76">
        <f>Aetna!Q23+Anthem!Q23+Humana!Q23+Molina!Q23+United!Q23+Wellcare!Q23</f>
        <v>6837389.0399999991</v>
      </c>
      <c r="K19" s="76">
        <f>Aetna!R23+Anthem!R23+Humana!R23+Molina!R23+United!R23+Wellcare!R23</f>
        <v>6845649.4900000002</v>
      </c>
      <c r="L19" s="76">
        <f>Aetna!S23+Anthem!S23+Humana!S23+Molina!S23+United!S23+Wellcare!S23</f>
        <v>7106700</v>
      </c>
      <c r="M19" s="104">
        <f>Aetna!T20+Anthem!T20+Humana!T20+Molina!T20+United!T20+Wellcare!T20</f>
        <v>0</v>
      </c>
      <c r="N19" s="77">
        <f t="shared" si="0"/>
        <v>79398435.909999996</v>
      </c>
      <c r="O19" s="24"/>
      <c r="P19" s="162">
        <f t="shared" si="1"/>
        <v>5.2351494114865691</v>
      </c>
      <c r="Q19" s="77">
        <f t="shared" si="2"/>
        <v>6616536.3258333327</v>
      </c>
    </row>
    <row r="20" spans="1:17" x14ac:dyDescent="0.25">
      <c r="A20" s="167" t="s">
        <v>35</v>
      </c>
      <c r="B20" s="75">
        <f>Aetna!I24+Anthem!I24+Humana!I24+Molina!I24+United!I24+Wellcare!I24</f>
        <v>11256100.300000003</v>
      </c>
      <c r="C20" s="76">
        <f>Aetna!J24+Anthem!J24+Humana!J24+Molina!J24+United!J24+Wellcare!J24</f>
        <v>13058920.23</v>
      </c>
      <c r="D20" s="76">
        <f>Aetna!K24+Anthem!K24+Humana!K24+Molina!K24+United!K24+Wellcare!K24</f>
        <v>15958071.440000001</v>
      </c>
      <c r="E20" s="76">
        <f>Aetna!L24+Anthem!L24+Humana!L24+Molina!L24+United!L24+Wellcare!L24</f>
        <v>14118699.400000002</v>
      </c>
      <c r="F20" s="76">
        <f>Aetna!M24+Anthem!M24+Humana!M24+Molina!M24+United!M24+Wellcare!M24</f>
        <v>13260531.189999998</v>
      </c>
      <c r="G20" s="76">
        <f>Aetna!N24+Anthem!N24+Humana!N24+Molina!N24+United!N24+Wellcare!N24</f>
        <v>12250944.249999998</v>
      </c>
      <c r="H20" s="76">
        <f>Aetna!O24+Anthem!O24+Humana!O24+Molina!O24+United!O24+Wellcare!O24</f>
        <v>12921118.170000002</v>
      </c>
      <c r="I20" s="76">
        <f>Aetna!P24+Anthem!P24+Humana!P24+Molina!P24+United!P24+Wellcare!P24</f>
        <v>11857320.689999999</v>
      </c>
      <c r="J20" s="76">
        <f>Aetna!Q24+Anthem!Q24+Humana!Q24+Molina!Q24+United!Q24+Wellcare!Q24</f>
        <v>12596264.310000001</v>
      </c>
      <c r="K20" s="76">
        <f>Aetna!R24+Anthem!R24+Humana!R24+Molina!R24+United!R24+Wellcare!R24</f>
        <v>11942545.859999999</v>
      </c>
      <c r="L20" s="76">
        <f>Aetna!S24+Anthem!S24+Humana!S24+Molina!S24+United!S24+Wellcare!S24</f>
        <v>13020500.65</v>
      </c>
      <c r="M20" s="104">
        <f>Aetna!T21+Anthem!T21+Humana!T21+Molina!T21+United!T21+Wellcare!T21</f>
        <v>174057.64</v>
      </c>
      <c r="N20" s="77">
        <f t="shared" si="0"/>
        <v>142415074.13</v>
      </c>
      <c r="O20" s="24"/>
      <c r="P20" s="162">
        <f t="shared" si="1"/>
        <v>9.3901621987062853</v>
      </c>
      <c r="Q20" s="77">
        <f t="shared" si="2"/>
        <v>11867922.844166666</v>
      </c>
    </row>
    <row r="21" spans="1:17" x14ac:dyDescent="0.25">
      <c r="A21" s="167" t="s">
        <v>39</v>
      </c>
      <c r="B21" s="75">
        <f>Aetna!I26+Anthem!I26+Humana!I26+Molina!I26+United!I26+Wellcare!I26</f>
        <v>1109952.73</v>
      </c>
      <c r="C21" s="76">
        <f>Aetna!J26+Anthem!J26+Humana!J26+Molina!J26+United!J26+Wellcare!J26</f>
        <v>1112446.8500000001</v>
      </c>
      <c r="D21" s="76">
        <f>Aetna!K26+Anthem!K26+Humana!K26+Molina!K26+United!K26+Wellcare!K26</f>
        <v>1046230.1</v>
      </c>
      <c r="E21" s="76">
        <f>Aetna!L26+Anthem!L26+Humana!L26+Molina!L26+United!L26+Wellcare!L26</f>
        <v>1105189.6299999999</v>
      </c>
      <c r="F21" s="76">
        <f>Aetna!M26+Anthem!M26+Humana!M26+Molina!M26+United!M26+Wellcare!M26</f>
        <v>1070976.1499999999</v>
      </c>
      <c r="G21" s="76">
        <f>Aetna!N26+Anthem!N26+Humana!N26+Molina!N26+United!N26+Wellcare!N26</f>
        <v>954901.54</v>
      </c>
      <c r="H21" s="76">
        <f>Aetna!O26+Anthem!O26+Humana!O26+Molina!O26+United!O26+Wellcare!O26</f>
        <v>819158.75</v>
      </c>
      <c r="I21" s="76">
        <f>Aetna!P26+Anthem!P26+Humana!P26+Molina!P26+United!P26+Wellcare!P26</f>
        <v>805207.39999999991</v>
      </c>
      <c r="J21" s="76">
        <f>Aetna!Q26+Anthem!Q26+Humana!Q26+Molina!Q26+United!Q26+Wellcare!Q26</f>
        <v>999955.34000000008</v>
      </c>
      <c r="K21" s="76">
        <f>Aetna!R26+Anthem!R26+Humana!R26+Molina!R26+United!R26+Wellcare!R26</f>
        <v>1081322.3700000001</v>
      </c>
      <c r="L21" s="76">
        <f>Aetna!S26+Anthem!S26+Humana!S26+Molina!S26+United!S26+Wellcare!S26</f>
        <v>900247.1399999999</v>
      </c>
      <c r="M21" s="104">
        <f>Aetna!T22+Anthem!T22+Humana!T22+Molina!T22+United!T22+Wellcare!T22</f>
        <v>197852.64999999997</v>
      </c>
      <c r="N21" s="77">
        <f t="shared" si="0"/>
        <v>11203440.65</v>
      </c>
      <c r="O21" s="24"/>
      <c r="P21" s="162">
        <f t="shared" si="1"/>
        <v>0.73870076977278598</v>
      </c>
      <c r="Q21" s="77">
        <f t="shared" si="2"/>
        <v>933620.0541666667</v>
      </c>
    </row>
    <row r="22" spans="1:17" x14ac:dyDescent="0.25">
      <c r="A22" s="167" t="s">
        <v>41</v>
      </c>
      <c r="B22" s="75">
        <f>Aetna!I27+Anthem!I27+Humana!I27+Molina!I27+United!I27+Wellcare!I27</f>
        <v>494234.81999999995</v>
      </c>
      <c r="C22" s="76">
        <f>Aetna!J27+Anthem!J27+Humana!J27+Molina!J27+United!J27+Wellcare!J27</f>
        <v>447673.71</v>
      </c>
      <c r="D22" s="76">
        <f>Aetna!K27+Anthem!K27+Humana!K27+Molina!K27+United!K27+Wellcare!K27</f>
        <v>537308.30000000005</v>
      </c>
      <c r="E22" s="76">
        <f>Aetna!L27+Anthem!L27+Humana!L27+Molina!L27+United!L27+Wellcare!L27</f>
        <v>480369.2</v>
      </c>
      <c r="F22" s="76">
        <f>Aetna!M27+Anthem!M27+Humana!M27+Molina!M27+United!M27+Wellcare!M27</f>
        <v>525024.83000000007</v>
      </c>
      <c r="G22" s="76">
        <f>Aetna!N27+Anthem!N27+Humana!N27+Molina!N27+United!N27+Wellcare!N27</f>
        <v>504616.41000000003</v>
      </c>
      <c r="H22" s="76">
        <f>Aetna!O27+Anthem!O27+Humana!O27+Molina!O27+United!O27+Wellcare!O27</f>
        <v>501521.44000000006</v>
      </c>
      <c r="I22" s="76">
        <f>Aetna!P27+Anthem!P27+Humana!P27+Molina!P27+United!P27+Wellcare!P27</f>
        <v>416980.81000000006</v>
      </c>
      <c r="J22" s="76">
        <f>Aetna!Q27+Anthem!Q27+Humana!Q27+Molina!Q27+United!Q27+Wellcare!Q27</f>
        <v>480465.93</v>
      </c>
      <c r="K22" s="76">
        <f>Aetna!R27+Anthem!R27+Humana!R27+Molina!R27+United!R27+Wellcare!R27</f>
        <v>521281.26</v>
      </c>
      <c r="L22" s="76">
        <f>Aetna!S27+Anthem!S27+Humana!S27+Molina!S27+United!S27+Wellcare!S27</f>
        <v>574278.41</v>
      </c>
      <c r="M22" s="104">
        <f>Aetna!T23+Anthem!T23+Humana!T23+Molina!T23+United!T23+Wellcare!T23</f>
        <v>7440584.629999999</v>
      </c>
      <c r="N22" s="77">
        <f t="shared" si="0"/>
        <v>12924339.75</v>
      </c>
      <c r="O22" s="24"/>
      <c r="P22" s="81">
        <f t="shared" si="1"/>
        <v>0.85216854539502707</v>
      </c>
      <c r="Q22" s="77">
        <f t="shared" si="2"/>
        <v>1077028.3125</v>
      </c>
    </row>
    <row r="23" spans="1:17" x14ac:dyDescent="0.25">
      <c r="A23" s="167" t="s">
        <v>43</v>
      </c>
      <c r="B23" s="75">
        <f>Aetna!I28+Anthem!I28+Humana!I28+Molina!I28+United!I28+Wellcare!I28</f>
        <v>10801431.969999999</v>
      </c>
      <c r="C23" s="76">
        <f>Aetna!J28+Anthem!J28+Humana!J28+Molina!J28+United!J28+Wellcare!J28</f>
        <v>10053840.279999999</v>
      </c>
      <c r="D23" s="76">
        <f>Aetna!K28+Anthem!K28+Humana!K28+Molina!K28+United!K28+Wellcare!K28</f>
        <v>10632761.290000001</v>
      </c>
      <c r="E23" s="76">
        <f>Aetna!L28+Anthem!L28+Humana!L28+Molina!L28+United!L28+Wellcare!L28</f>
        <v>10247552.649999999</v>
      </c>
      <c r="F23" s="76">
        <f>Aetna!M28+Anthem!M28+Humana!M28+Molina!M28+United!M28+Wellcare!M28</f>
        <v>9862409.9100000001</v>
      </c>
      <c r="G23" s="76">
        <f>Aetna!N28+Anthem!N28+Humana!N28+Molina!N28+United!N28+Wellcare!N28</f>
        <v>11134772.98</v>
      </c>
      <c r="H23" s="76">
        <f>Aetna!O28+Anthem!O28+Humana!O28+Molina!O28+United!O28+Wellcare!O28</f>
        <v>11356124.73</v>
      </c>
      <c r="I23" s="76">
        <f>Aetna!P28+Anthem!P28+Humana!P28+Molina!P28+United!P28+Wellcare!P28</f>
        <v>10448301.629999999</v>
      </c>
      <c r="J23" s="76">
        <f>Aetna!Q28+Anthem!Q28+Humana!Q28+Molina!Q28+United!Q28+Wellcare!Q28</f>
        <v>12357738.91</v>
      </c>
      <c r="K23" s="76">
        <f>Aetna!R28+Anthem!R28+Humana!R28+Molina!R28+United!R28+Wellcare!R28</f>
        <v>10651920.4</v>
      </c>
      <c r="L23" s="76">
        <f>Aetna!S28+Anthem!S28+Humana!S28+Molina!S28+United!S28+Wellcare!S28</f>
        <v>10811254.24</v>
      </c>
      <c r="M23" s="104">
        <f>Aetna!T24+Anthem!T24+Humana!T24+Molina!T24+United!T24+Wellcare!T24</f>
        <v>12385070.040000001</v>
      </c>
      <c r="N23" s="77">
        <f t="shared" si="0"/>
        <v>130743179.03</v>
      </c>
      <c r="O23" s="24"/>
      <c r="P23" s="81">
        <f t="shared" si="1"/>
        <v>8.6205738048875329</v>
      </c>
      <c r="Q23" s="77">
        <f t="shared" si="2"/>
        <v>10895264.919166667</v>
      </c>
    </row>
    <row r="24" spans="1:17" x14ac:dyDescent="0.25">
      <c r="A24" s="167" t="s">
        <v>45</v>
      </c>
      <c r="B24" s="75">
        <f>Aetna!I29+Anthem!I29+Humana!I29+Molina!I29+United!I29+Wellcare!I29</f>
        <v>3696417.8800000004</v>
      </c>
      <c r="C24" s="76">
        <f>Aetna!J29+Anthem!J29+Humana!J29+Molina!J29+United!J29+Wellcare!J29</f>
        <v>3491940.38</v>
      </c>
      <c r="D24" s="76">
        <f>Aetna!K29+Anthem!K29+Humana!K29+Molina!K29+United!K29+Wellcare!K29</f>
        <v>4340852.34</v>
      </c>
      <c r="E24" s="76">
        <f>Aetna!L29+Anthem!L29+Humana!L29+Molina!L29+United!L29+Wellcare!L29</f>
        <v>4637738.58</v>
      </c>
      <c r="F24" s="76">
        <f>Aetna!M29+Anthem!M29+Humana!M29+Molina!M29+United!M29+Wellcare!M29</f>
        <v>5044916.96</v>
      </c>
      <c r="G24" s="76">
        <f>Aetna!N29+Anthem!N29+Humana!N29+Molina!N29+United!N29+Wellcare!N29</f>
        <v>3107829.4599999995</v>
      </c>
      <c r="H24" s="76">
        <f>Aetna!O29+Anthem!O29+Humana!O29+Molina!O29+United!O29+Wellcare!O29</f>
        <v>5087758.2300000004</v>
      </c>
      <c r="I24" s="76">
        <f>Aetna!P29+Anthem!P29+Humana!P29+Molina!P29+United!P29+Wellcare!P29</f>
        <v>4020499.33</v>
      </c>
      <c r="J24" s="76">
        <f>Aetna!Q29+Anthem!Q29+Humana!Q29+Molina!Q29+United!Q29+Wellcare!Q29</f>
        <v>5286469.41</v>
      </c>
      <c r="K24" s="76">
        <f>Aetna!R29+Anthem!R29+Humana!R29+Molina!R29+United!R29+Wellcare!R29</f>
        <v>5075364.33</v>
      </c>
      <c r="L24" s="76">
        <f>Aetna!S29+Anthem!S29+Humana!S29+Molina!S29+United!S29+Wellcare!S29</f>
        <v>4899056.54</v>
      </c>
      <c r="M24" s="104">
        <f>Aetna!T25+Anthem!T25+Humana!T25+Molina!T25+United!T25+Wellcare!T25</f>
        <v>2869502.1</v>
      </c>
      <c r="N24" s="77">
        <f t="shared" si="0"/>
        <v>51558345.540000007</v>
      </c>
      <c r="O24" s="24"/>
      <c r="P24" s="81">
        <f t="shared" si="1"/>
        <v>3.3995083053891388</v>
      </c>
      <c r="Q24" s="77">
        <f t="shared" si="2"/>
        <v>4296528.7950000009</v>
      </c>
    </row>
    <row r="25" spans="1:17" x14ac:dyDescent="0.25">
      <c r="A25" s="167" t="s">
        <v>47</v>
      </c>
      <c r="B25" s="75">
        <f>Aetna!I30+Anthem!I30+Humana!I30+Molina!I30+United!I30+Wellcare!I30</f>
        <v>4748069.46</v>
      </c>
      <c r="C25" s="76">
        <f>Aetna!J30+Anthem!J30+Humana!J30+Molina!J30+United!J30+Wellcare!J30</f>
        <v>4784223.71</v>
      </c>
      <c r="D25" s="76">
        <f>Aetna!K30+Anthem!K30+Humana!K30+Molina!K30+United!K30+Wellcare!K30</f>
        <v>5520434.9799999995</v>
      </c>
      <c r="E25" s="76">
        <f>Aetna!L30+Anthem!L30+Humana!L30+Molina!L30+United!L30+Wellcare!L30</f>
        <v>5845853.6699999999</v>
      </c>
      <c r="F25" s="76">
        <f>Aetna!M30+Anthem!M30+Humana!M30+Molina!M30+United!M30+Wellcare!M30</f>
        <v>6211364.6899999995</v>
      </c>
      <c r="G25" s="76">
        <f>Aetna!N30+Anthem!N30+Humana!N30+Molina!N30+United!N30+Wellcare!N30</f>
        <v>5961291.1600000001</v>
      </c>
      <c r="H25" s="76">
        <f>Aetna!O30+Anthem!O30+Humana!O30+Molina!O30+United!O30+Wellcare!O30</f>
        <v>5719891.3499999996</v>
      </c>
      <c r="I25" s="76">
        <f>Aetna!P30+Anthem!P30+Humana!P30+Molina!P30+United!P30+Wellcare!P30</f>
        <v>5394785.0800000001</v>
      </c>
      <c r="J25" s="76">
        <f>Aetna!Q30+Anthem!Q30+Humana!Q30+Molina!Q30+United!Q30+Wellcare!Q30</f>
        <v>6776225.6299999999</v>
      </c>
      <c r="K25" s="76">
        <f>Aetna!R30+Anthem!R30+Humana!R30+Molina!R30+United!R30+Wellcare!R30</f>
        <v>6490646.8700000001</v>
      </c>
      <c r="L25" s="76">
        <f>Aetna!S30+Anthem!S30+Humana!S30+Molina!S30+United!S30+Wellcare!S30</f>
        <v>5581472.6999999993</v>
      </c>
      <c r="M25" s="104">
        <f>Aetna!T26+Anthem!T26+Humana!T26+Molina!T26+United!T26+Wellcare!T26</f>
        <v>789224</v>
      </c>
      <c r="N25" s="77">
        <f t="shared" si="0"/>
        <v>63823483.299999997</v>
      </c>
      <c r="O25" s="24"/>
      <c r="P25" s="81">
        <f t="shared" si="1"/>
        <v>4.2082122551602525</v>
      </c>
      <c r="Q25" s="77">
        <f t="shared" si="2"/>
        <v>5318623.6083333334</v>
      </c>
    </row>
    <row r="26" spans="1:17" x14ac:dyDescent="0.25">
      <c r="A26" s="167" t="s">
        <v>49</v>
      </c>
      <c r="B26" s="75">
        <f>Aetna!I31+Anthem!I31+Humana!I31+Molina!I31+United!I31+Wellcare!I31</f>
        <v>0</v>
      </c>
      <c r="C26" s="76">
        <f>Aetna!J31+Anthem!J31+Humana!J31+Molina!J31+United!J31+Wellcare!J31</f>
        <v>0</v>
      </c>
      <c r="D26" s="76">
        <f>Aetna!K31+Anthem!K31+Humana!K31+Molina!K31+United!K31+Wellcare!K31</f>
        <v>0</v>
      </c>
      <c r="E26" s="76">
        <f>Aetna!L31+Anthem!L31+Humana!L31+Molina!L31+United!L31+Wellcare!L31</f>
        <v>0</v>
      </c>
      <c r="F26" s="76">
        <f>Aetna!M31+Anthem!M31+Humana!M31+Molina!M31+United!M31+Wellcare!M31</f>
        <v>0</v>
      </c>
      <c r="G26" s="76">
        <f>Aetna!N31+Anthem!N31+Humana!N31+Molina!N31+United!N31+Wellcare!N31</f>
        <v>-171</v>
      </c>
      <c r="H26" s="76">
        <f>Aetna!O31+Anthem!O31+Humana!O31+Molina!O31+United!O31+Wellcare!O31</f>
        <v>0</v>
      </c>
      <c r="I26" s="76">
        <f>Aetna!P31+Anthem!P31+Humana!P31+Molina!P31+United!P31+Wellcare!P31</f>
        <v>0</v>
      </c>
      <c r="J26" s="76">
        <f>Aetna!Q31+Anthem!Q31+Humana!Q31+Molina!Q31+United!Q31+Wellcare!Q31</f>
        <v>0</v>
      </c>
      <c r="K26" s="76">
        <f>Aetna!R31+Anthem!R31+Humana!R31+Molina!R31+United!R31+Wellcare!R31</f>
        <v>0</v>
      </c>
      <c r="L26" s="76">
        <f>Aetna!S31+Anthem!S31+Humana!S31+Molina!S31+United!S31+Wellcare!S31</f>
        <v>0</v>
      </c>
      <c r="M26" s="104">
        <f>Aetna!T27+Anthem!T27+Humana!T27+Molina!T27+United!T27+Wellcare!T27</f>
        <v>416808.91000000003</v>
      </c>
      <c r="N26" s="77">
        <f t="shared" si="0"/>
        <v>416637.91000000003</v>
      </c>
      <c r="O26" s="24"/>
      <c r="P26" s="81">
        <f t="shared" si="1"/>
        <v>2.7471091644826515E-2</v>
      </c>
      <c r="Q26" s="77">
        <f t="shared" si="2"/>
        <v>34719.825833333336</v>
      </c>
    </row>
    <row r="27" spans="1:17" x14ac:dyDescent="0.25">
      <c r="A27" s="167" t="s">
        <v>51</v>
      </c>
      <c r="B27" s="75">
        <f>Aetna!I32+Anthem!I32+Humana!I32+Molina!I32+United!I32+Wellcare!I32</f>
        <v>0</v>
      </c>
      <c r="C27" s="76">
        <f>Aetna!J32+Anthem!J32+Humana!J32+Molina!J32+United!J32+Wellcare!J32</f>
        <v>0</v>
      </c>
      <c r="D27" s="76">
        <f>Aetna!K32+Anthem!K32+Humana!K32+Molina!K32+United!K32+Wellcare!K32</f>
        <v>0</v>
      </c>
      <c r="E27" s="76">
        <f>Aetna!L32+Anthem!L32+Humana!L32+Molina!L32+United!L32+Wellcare!L32</f>
        <v>0</v>
      </c>
      <c r="F27" s="76">
        <f>Aetna!M32+Anthem!M32+Humana!M32+Molina!M32+United!M32+Wellcare!M32</f>
        <v>0</v>
      </c>
      <c r="G27" s="76">
        <f>Aetna!N32+Anthem!N32+Humana!N32+Molina!N32+United!N32+Wellcare!N32</f>
        <v>0</v>
      </c>
      <c r="H27" s="76">
        <f>Aetna!O32+Anthem!O32+Humana!O32+Molina!O32+United!O32+Wellcare!O32</f>
        <v>0</v>
      </c>
      <c r="I27" s="76">
        <f>Aetna!P32+Anthem!P32+Humana!P32+Molina!P32+United!P32+Wellcare!P32</f>
        <v>0</v>
      </c>
      <c r="J27" s="76">
        <f>Aetna!Q32+Anthem!Q32+Humana!Q32+Molina!Q32+United!Q32+Wellcare!Q32</f>
        <v>0</v>
      </c>
      <c r="K27" s="76">
        <f>Aetna!R32+Anthem!R32+Humana!R32+Molina!R32+United!R32+Wellcare!R32</f>
        <v>0</v>
      </c>
      <c r="L27" s="76">
        <f>Aetna!S32+Anthem!S32+Humana!S32+Molina!S32+United!S32+Wellcare!S32</f>
        <v>0</v>
      </c>
      <c r="M27" s="104">
        <f>Aetna!T28+Anthem!T28+Humana!T28+Molina!T28+United!T28+Wellcare!T28</f>
        <v>10622318.41</v>
      </c>
      <c r="N27" s="77">
        <f t="shared" si="0"/>
        <v>10622318.41</v>
      </c>
      <c r="O27" s="24"/>
      <c r="P27" s="81">
        <f t="shared" si="1"/>
        <v>0.70038437578000956</v>
      </c>
      <c r="Q27" s="77">
        <f t="shared" si="2"/>
        <v>885193.20083333331</v>
      </c>
    </row>
    <row r="28" spans="1:17" x14ac:dyDescent="0.25">
      <c r="A28" s="167" t="s">
        <v>53</v>
      </c>
      <c r="B28" s="75">
        <f>Aetna!I33+Anthem!I33+Humana!I33+Molina!I33+United!I33+Wellcare!I33</f>
        <v>489358.9</v>
      </c>
      <c r="C28" s="76">
        <f>Aetna!J33+Anthem!J33+Humana!J33+Molina!J33+United!J33+Wellcare!J33</f>
        <v>634706.77</v>
      </c>
      <c r="D28" s="76">
        <f>Aetna!K33+Anthem!K33+Humana!K33+Molina!K33+United!K33+Wellcare!K33</f>
        <v>576812.62</v>
      </c>
      <c r="E28" s="76">
        <f>Aetna!L33+Anthem!L33+Humana!L33+Molina!L33+United!L33+Wellcare!L33</f>
        <v>593604.27</v>
      </c>
      <c r="F28" s="76">
        <f>Aetna!M33+Anthem!M33+Humana!M33+Molina!M33+United!M33+Wellcare!M33</f>
        <v>492654.2</v>
      </c>
      <c r="G28" s="76">
        <f>Aetna!N33+Anthem!N33+Humana!N33+Molina!N33+United!N33+Wellcare!N33</f>
        <v>532674.57999999996</v>
      </c>
      <c r="H28" s="76">
        <f>Aetna!O33+Anthem!O33+Humana!O33+Molina!O33+United!O33+Wellcare!O33</f>
        <v>526426.39999999991</v>
      </c>
      <c r="I28" s="76">
        <f>Aetna!P33+Anthem!P33+Humana!P33+Molina!P33+United!P33+Wellcare!P33</f>
        <v>655003.53</v>
      </c>
      <c r="J28" s="76">
        <f>Aetna!Q33+Anthem!Q33+Humana!Q33+Molina!Q33+United!Q33+Wellcare!Q33</f>
        <v>610504.94999999995</v>
      </c>
      <c r="K28" s="76">
        <f>Aetna!R33+Anthem!R33+Humana!R33+Molina!R33+United!R33+Wellcare!R33</f>
        <v>664034.30999999994</v>
      </c>
      <c r="L28" s="76">
        <f>Aetna!S33+Anthem!S33+Humana!S33+Molina!S33+United!S33+Wellcare!S33</f>
        <v>578498.02</v>
      </c>
      <c r="M28" s="104">
        <f>Aetna!T29+Anthem!T29+Humana!T29+Molina!T29+United!T29+Wellcare!T29</f>
        <v>3703966.8</v>
      </c>
      <c r="N28" s="77">
        <f t="shared" si="0"/>
        <v>10058245.350000001</v>
      </c>
      <c r="O28" s="24"/>
      <c r="P28" s="81">
        <f t="shared" si="1"/>
        <v>0.66319212237791836</v>
      </c>
      <c r="Q28" s="77">
        <f t="shared" si="2"/>
        <v>838187.11250000016</v>
      </c>
    </row>
    <row r="29" spans="1:17" x14ac:dyDescent="0.25">
      <c r="A29" s="167" t="s">
        <v>55</v>
      </c>
      <c r="B29" s="75">
        <f>Aetna!I34+Anthem!I34+Humana!I34+Molina!I34+United!I34+Wellcare!I34</f>
        <v>9145987.0599999987</v>
      </c>
      <c r="C29" s="76">
        <f>Aetna!J34+Anthem!J34+Humana!J34+Molina!J34+United!J34+Wellcare!J34</f>
        <v>7574270.4400000013</v>
      </c>
      <c r="D29" s="76">
        <f>Aetna!K34+Anthem!K34+Humana!K34+Molina!K34+United!K34+Wellcare!K34</f>
        <v>8142205.5599999987</v>
      </c>
      <c r="E29" s="76">
        <f>Aetna!L34+Anthem!L34+Humana!L34+Molina!L34+United!L34+Wellcare!L34</f>
        <v>7922456.3099999987</v>
      </c>
      <c r="F29" s="76">
        <f>Aetna!M34+Anthem!M34+Humana!M34+Molina!M34+United!M34+Wellcare!M34</f>
        <v>7958963.8199999984</v>
      </c>
      <c r="G29" s="76">
        <f>Aetna!N34+Anthem!N34+Humana!N34+Molina!N34+United!N34+Wellcare!N34</f>
        <v>8592885.3200000003</v>
      </c>
      <c r="H29" s="76">
        <f>Aetna!O34+Anthem!O34+Humana!O34+Molina!O34+United!O34+Wellcare!O34</f>
        <v>9362019.0999999996</v>
      </c>
      <c r="I29" s="76">
        <f>Aetna!P34+Anthem!P34+Humana!P34+Molina!P34+United!P34+Wellcare!P34</f>
        <v>7605574.8900000006</v>
      </c>
      <c r="J29" s="76">
        <f>Aetna!Q34+Anthem!Q34+Humana!Q34+Molina!Q34+United!Q34+Wellcare!Q34</f>
        <v>12177562.449999999</v>
      </c>
      <c r="K29" s="76">
        <f>Aetna!R34+Anthem!R34+Humana!R34+Molina!R34+United!R34+Wellcare!R34</f>
        <v>10106114.530000001</v>
      </c>
      <c r="L29" s="76">
        <f>Aetna!S34+Anthem!S34+Humana!S34+Molina!S34+United!S34+Wellcare!S34</f>
        <v>8725344.9499999993</v>
      </c>
      <c r="M29" s="104">
        <f>Aetna!T30+Anthem!T30+Humana!T30+Molina!T30+United!T30+Wellcare!T30</f>
        <v>4485387.21</v>
      </c>
      <c r="N29" s="77">
        <f t="shared" si="0"/>
        <v>101798771.64</v>
      </c>
      <c r="O29" s="24"/>
      <c r="P29" s="81">
        <f t="shared" si="1"/>
        <v>6.7121193677579791</v>
      </c>
      <c r="Q29" s="77">
        <f t="shared" si="2"/>
        <v>8483230.9700000007</v>
      </c>
    </row>
    <row r="30" spans="1:17" x14ac:dyDescent="0.25">
      <c r="A30" s="167" t="s">
        <v>57</v>
      </c>
      <c r="B30" s="75">
        <f>Aetna!I35+Anthem!I35+Humana!I35+Molina!I35+United!I35+Wellcare!I35</f>
        <v>3054717.7300000004</v>
      </c>
      <c r="C30" s="76">
        <f>Aetna!J35+Anthem!J35+Humana!J35+Molina!J35+United!J35+Wellcare!J35</f>
        <v>3897144.42</v>
      </c>
      <c r="D30" s="76">
        <f>Aetna!K35+Anthem!K35+Humana!K35+Molina!K35+United!K35+Wellcare!K35</f>
        <v>3400432.37</v>
      </c>
      <c r="E30" s="76">
        <f>Aetna!L35+Anthem!L35+Humana!L35+Molina!L35+United!L35+Wellcare!L35</f>
        <v>2781208.6900000004</v>
      </c>
      <c r="F30" s="76">
        <f>Aetna!M35+Anthem!M35+Humana!M35+Molina!M35+United!M35+Wellcare!M35</f>
        <v>2590174.2399999998</v>
      </c>
      <c r="G30" s="76">
        <f>Aetna!N35+Anthem!N35+Humana!N35+Molina!N35+United!N35+Wellcare!N35</f>
        <v>2267564.0300000003</v>
      </c>
      <c r="H30" s="76">
        <f>Aetna!O35+Anthem!O35+Humana!O35+Molina!O35+United!O35+Wellcare!O35</f>
        <v>2477724.8299999996</v>
      </c>
      <c r="I30" s="76">
        <f>Aetna!P35+Anthem!P35+Humana!P35+Molina!P35+United!P35+Wellcare!P35</f>
        <v>2291409.09</v>
      </c>
      <c r="J30" s="76">
        <f>Aetna!Q35+Anthem!Q35+Humana!Q35+Molina!Q35+United!Q35+Wellcare!Q35</f>
        <v>2820903.48</v>
      </c>
      <c r="K30" s="76">
        <f>Aetna!R35+Anthem!R35+Humana!R35+Molina!R35+United!R35+Wellcare!R35</f>
        <v>2758599.8000000003</v>
      </c>
      <c r="L30" s="76">
        <f>Aetna!S35+Anthem!S35+Humana!S35+Molina!S35+United!S35+Wellcare!S35</f>
        <v>2636065</v>
      </c>
      <c r="M30" s="104">
        <f>Aetna!T31+Anthem!T31+Humana!T31+Molina!T31+United!T31+Wellcare!T31</f>
        <v>0</v>
      </c>
      <c r="N30" s="77">
        <f t="shared" si="0"/>
        <v>30975943.68</v>
      </c>
      <c r="O30" s="24"/>
      <c r="P30" s="81">
        <f t="shared" si="1"/>
        <v>2.0424041288471915</v>
      </c>
      <c r="Q30" s="77">
        <f t="shared" si="2"/>
        <v>2581328.64</v>
      </c>
    </row>
    <row r="31" spans="1:17" x14ac:dyDescent="0.25">
      <c r="A31" s="167" t="s">
        <v>59</v>
      </c>
      <c r="B31" s="75">
        <f>Aetna!I36+Anthem!I36+Humana!I36+Molina!I36+United!I36+Wellcare!I36</f>
        <v>0</v>
      </c>
      <c r="C31" s="76">
        <f>Aetna!J36+Anthem!J36+Humana!J36+Molina!J36+United!J36+Wellcare!J36</f>
        <v>0</v>
      </c>
      <c r="D31" s="76">
        <f>Aetna!K36+Anthem!K36+Humana!K36+Molina!K36+United!K36+Wellcare!K36</f>
        <v>0</v>
      </c>
      <c r="E31" s="76">
        <f>Aetna!L36+Anthem!L36+Humana!L36+Molina!L36+United!L36+Wellcare!L36</f>
        <v>0</v>
      </c>
      <c r="F31" s="76">
        <f>Aetna!M36+Anthem!M36+Humana!M36+Molina!M36+United!M36+Wellcare!M36</f>
        <v>0</v>
      </c>
      <c r="G31" s="76">
        <f>Aetna!N36+Anthem!N36+Humana!N36+Molina!N36+United!N36+Wellcare!N36</f>
        <v>0</v>
      </c>
      <c r="H31" s="76">
        <f>Aetna!O36+Anthem!O36+Humana!O36+Molina!O36+United!O36+Wellcare!O36</f>
        <v>0</v>
      </c>
      <c r="I31" s="76">
        <f>Aetna!P36+Anthem!P36+Humana!P36+Molina!P36+United!P36+Wellcare!P36</f>
        <v>0</v>
      </c>
      <c r="J31" s="76">
        <f>Aetna!Q36+Anthem!Q36+Humana!Q36+Molina!Q36+United!Q36+Wellcare!Q36</f>
        <v>0</v>
      </c>
      <c r="K31" s="76">
        <f>Aetna!R36+Anthem!R36+Humana!R36+Molina!R36+United!R36+Wellcare!R36</f>
        <v>0</v>
      </c>
      <c r="L31" s="76">
        <f>Aetna!S36+Anthem!S36+Humana!S36+Molina!S36+United!S36+Wellcare!S36</f>
        <v>0</v>
      </c>
      <c r="M31" s="104">
        <f>Aetna!T32+Anthem!T32+Humana!T32+Molina!T32+United!T32+Wellcare!T32</f>
        <v>0</v>
      </c>
      <c r="N31" s="77">
        <f t="shared" si="0"/>
        <v>0</v>
      </c>
      <c r="O31" s="24"/>
      <c r="P31" s="81">
        <f t="shared" si="1"/>
        <v>0</v>
      </c>
      <c r="Q31" s="77">
        <f t="shared" si="2"/>
        <v>0</v>
      </c>
    </row>
    <row r="32" spans="1:17" x14ac:dyDescent="0.25">
      <c r="A32" s="167" t="s">
        <v>67</v>
      </c>
      <c r="B32" s="75">
        <f>Aetna!I40+Anthem!I40+Humana!I40+Molina!I40+United!I40+Wellcare!I40</f>
        <v>13371207.109999999</v>
      </c>
      <c r="C32" s="76">
        <f>Aetna!J40+Anthem!J40+Humana!J40+Molina!J40+United!J40+Wellcare!J40</f>
        <v>11214444.66</v>
      </c>
      <c r="D32" s="76">
        <f>Aetna!K40+Anthem!K40+Humana!K40+Molina!K40+United!K40+Wellcare!K40</f>
        <v>14716995.279999999</v>
      </c>
      <c r="E32" s="76">
        <f>Aetna!L40+Anthem!L40+Humana!L40+Molina!L40+United!L40+Wellcare!L40</f>
        <v>14761744.939999999</v>
      </c>
      <c r="F32" s="76">
        <f>Aetna!M40+Anthem!M40+Humana!M40+Molina!M40+United!M40+Wellcare!M40</f>
        <v>12103165.73</v>
      </c>
      <c r="G32" s="76">
        <f>Aetna!N40+Anthem!N40+Humana!N40+Molina!N40+United!N40+Wellcare!N40</f>
        <v>14119940.589999996</v>
      </c>
      <c r="H32" s="76">
        <f>Aetna!O40+Anthem!O40+Humana!O40+Molina!O40+United!O40+Wellcare!O40</f>
        <v>10010563.709999999</v>
      </c>
      <c r="I32" s="76">
        <f>Aetna!P40+Anthem!P40+Humana!P40+Molina!P40+United!P40+Wellcare!P40</f>
        <v>9120288.9800000004</v>
      </c>
      <c r="J32" s="76">
        <f>Aetna!Q40+Anthem!Q40+Humana!Q40+Molina!Q40+United!Q40+Wellcare!Q40</f>
        <v>15817433.000000006</v>
      </c>
      <c r="K32" s="76">
        <f>Aetna!R40+Anthem!R40+Humana!R40+Molina!R40+United!R40+Wellcare!R40</f>
        <v>13436862.830000002</v>
      </c>
      <c r="L32" s="76">
        <f>Aetna!S40+Anthem!S40+Humana!S40+Molina!S40+United!S40+Wellcare!S40</f>
        <v>11326820.720000001</v>
      </c>
      <c r="M32" s="104">
        <f>Aetna!T33+Anthem!T33+Humana!T33+Molina!T33+United!T33+Wellcare!T33</f>
        <v>2150918.08</v>
      </c>
      <c r="N32" s="77">
        <f t="shared" si="0"/>
        <v>142150385.63000003</v>
      </c>
      <c r="O32" s="24"/>
      <c r="P32" s="81">
        <f t="shared" si="1"/>
        <v>9.3727099173216377</v>
      </c>
      <c r="Q32" s="77">
        <f t="shared" si="2"/>
        <v>11845865.469166668</v>
      </c>
    </row>
    <row r="33" spans="1:17" x14ac:dyDescent="0.25">
      <c r="A33" s="167" t="s">
        <v>69</v>
      </c>
      <c r="B33" s="75">
        <f>Aetna!I41+Anthem!I41+Humana!I41+Molina!I41+United!I41+Wellcare!I41</f>
        <v>0</v>
      </c>
      <c r="C33" s="76">
        <f>Aetna!J41+Anthem!J41+Humana!J41+Molina!J41+United!J41+Wellcare!J41</f>
        <v>0</v>
      </c>
      <c r="D33" s="76">
        <f>Aetna!K41+Anthem!K41+Humana!K41+Molina!K41+United!K41+Wellcare!K41</f>
        <v>0</v>
      </c>
      <c r="E33" s="76">
        <f>Aetna!L41+Anthem!L41+Humana!L41+Molina!L41+United!L41+Wellcare!L41</f>
        <v>0</v>
      </c>
      <c r="F33" s="76">
        <f>Aetna!M41+Anthem!M41+Humana!M41+Molina!M41+United!M41+Wellcare!M41</f>
        <v>0</v>
      </c>
      <c r="G33" s="76">
        <f>Aetna!N41+Anthem!N41+Humana!N41+Molina!N41+United!N41+Wellcare!N41</f>
        <v>0</v>
      </c>
      <c r="H33" s="76">
        <f>Aetna!O41+Anthem!O41+Humana!O41+Molina!O41+United!O41+Wellcare!O41</f>
        <v>0</v>
      </c>
      <c r="I33" s="76">
        <f>Aetna!P41+Anthem!P41+Humana!P41+Molina!P41+United!P41+Wellcare!P41</f>
        <v>264</v>
      </c>
      <c r="J33" s="76">
        <f>Aetna!Q41+Anthem!Q41+Humana!Q41+Molina!Q41+United!Q41+Wellcare!Q41</f>
        <v>248</v>
      </c>
      <c r="K33" s="76">
        <f>Aetna!R41+Anthem!R41+Humana!R41+Molina!R41+United!R41+Wellcare!R41</f>
        <v>2012</v>
      </c>
      <c r="L33" s="76">
        <f>Aetna!S41+Anthem!S41+Humana!S41+Molina!S41+United!S41+Wellcare!S41</f>
        <v>115</v>
      </c>
      <c r="M33" s="104">
        <f>Aetna!T34+Anthem!T34+Humana!T34+Molina!T34+United!T34+Wellcare!T34</f>
        <v>8773273.2800000012</v>
      </c>
      <c r="N33" s="77">
        <f t="shared" si="0"/>
        <v>8775912.2800000012</v>
      </c>
      <c r="O33" s="24"/>
      <c r="P33" s="81">
        <f t="shared" si="1"/>
        <v>0.57864127273209109</v>
      </c>
      <c r="Q33" s="77">
        <f t="shared" si="2"/>
        <v>731326.02333333343</v>
      </c>
    </row>
    <row r="34" spans="1:17" x14ac:dyDescent="0.25">
      <c r="A34" s="167" t="s">
        <v>71</v>
      </c>
      <c r="B34" s="75">
        <f>Aetna!I42+Anthem!I42+Humana!I42+Molina!I42+United!I42+Wellcare!I42</f>
        <v>4969650.6899999995</v>
      </c>
      <c r="C34" s="76">
        <f>Aetna!J42+Anthem!J42+Humana!J42+Molina!J42+United!J42+Wellcare!J42</f>
        <v>4315684.53</v>
      </c>
      <c r="D34" s="76">
        <f>Aetna!K42+Anthem!K42+Humana!K42+Molina!K42+United!K42+Wellcare!K42</f>
        <v>3913810.0700000003</v>
      </c>
      <c r="E34" s="76">
        <f>Aetna!L42+Anthem!L42+Humana!L42+Molina!L42+United!L42+Wellcare!L42</f>
        <v>3902122.54</v>
      </c>
      <c r="F34" s="76">
        <f>Aetna!M42+Anthem!M42+Humana!M42+Molina!M42+United!M42+Wellcare!M42</f>
        <v>3610635.1100000003</v>
      </c>
      <c r="G34" s="76">
        <f>Aetna!N42+Anthem!N42+Humana!N42+Molina!N42+United!N42+Wellcare!N42</f>
        <v>4511244.0599999996</v>
      </c>
      <c r="H34" s="76">
        <f>Aetna!O42+Anthem!O42+Humana!O42+Molina!O42+United!O42+Wellcare!O42</f>
        <v>5401057.5000000112</v>
      </c>
      <c r="I34" s="76">
        <f>Aetna!P42+Anthem!P42+Humana!P42+Molina!P42+United!P42+Wellcare!P42</f>
        <v>4995200.9400000237</v>
      </c>
      <c r="J34" s="76">
        <f>Aetna!Q42+Anthem!Q42+Humana!Q42+Molina!Q42+United!Q42+Wellcare!Q42</f>
        <v>5003611.9000000106</v>
      </c>
      <c r="K34" s="76">
        <f>Aetna!R42+Anthem!R42+Humana!R42+Molina!R42+United!R42+Wellcare!R42</f>
        <v>4831360.6500000171</v>
      </c>
      <c r="L34" s="76">
        <f>Aetna!S42+Anthem!S42+Humana!S42+Molina!S42+United!S42+Wellcare!S42</f>
        <v>4779510.4700000212</v>
      </c>
      <c r="M34" s="104">
        <f>Aetna!T35+Anthem!T35+Humana!T35+Molina!T35+United!T35+Wellcare!T35</f>
        <v>2783219.88</v>
      </c>
      <c r="N34" s="77">
        <f t="shared" si="0"/>
        <v>53017108.340000078</v>
      </c>
      <c r="O34" s="24"/>
      <c r="P34" s="81">
        <f t="shared" si="1"/>
        <v>3.4956920793689612</v>
      </c>
      <c r="Q34" s="77">
        <f t="shared" si="2"/>
        <v>4418092.3616666729</v>
      </c>
    </row>
    <row r="35" spans="1:17" x14ac:dyDescent="0.25">
      <c r="A35" s="167" t="s">
        <v>73</v>
      </c>
      <c r="B35" s="75">
        <f>Aetna!I43+Anthem!I43+Humana!I43+Molina!I43+United!I43+Wellcare!I43</f>
        <v>16712706.25</v>
      </c>
      <c r="C35" s="76">
        <f>Aetna!J43+Anthem!J43+Humana!J43+Molina!J43+United!J43+Wellcare!J43</f>
        <v>13728751.460000001</v>
      </c>
      <c r="D35" s="76">
        <f>Aetna!K43+Anthem!K43+Humana!K43+Molina!K43+United!K43+Wellcare!K43</f>
        <v>13345927.440000001</v>
      </c>
      <c r="E35" s="76">
        <f>Aetna!L43+Anthem!L43+Humana!L43+Molina!L43+United!L43+Wellcare!L43</f>
        <v>12757322.350000001</v>
      </c>
      <c r="F35" s="76">
        <f>Aetna!M43+Anthem!M43+Humana!M43+Molina!M43+United!M43+Wellcare!M43</f>
        <v>11815262.650000002</v>
      </c>
      <c r="G35" s="76">
        <f>Aetna!N43+Anthem!N43+Humana!N43+Molina!N43+United!N43+Wellcare!N43</f>
        <v>12682135.26</v>
      </c>
      <c r="H35" s="76">
        <f>Aetna!O43+Anthem!O43+Humana!O43+Molina!O43+United!O43+Wellcare!O43</f>
        <v>27502637.540000044</v>
      </c>
      <c r="I35" s="76">
        <f>Aetna!P43+Anthem!P43+Humana!P43+Molina!P43+United!P43+Wellcare!P43</f>
        <v>17951516.709999997</v>
      </c>
      <c r="J35" s="76">
        <f>Aetna!Q43+Anthem!Q43+Humana!Q43+Molina!Q43+United!Q43+Wellcare!Q43</f>
        <v>23247156.11999999</v>
      </c>
      <c r="K35" s="76">
        <f>Aetna!R43+Anthem!R43+Humana!R43+Molina!R43+United!R43+Wellcare!R43</f>
        <v>25828848.359999992</v>
      </c>
      <c r="L35" s="76">
        <f>Aetna!S43+Anthem!S43+Humana!S43+Molina!S43+United!S43+Wellcare!S43</f>
        <v>27503054.209999993</v>
      </c>
      <c r="M35" s="104">
        <f>Aetna!T36+Anthem!T36+Humana!T36+Molina!T36+United!T36+Wellcare!T36</f>
        <v>0</v>
      </c>
      <c r="N35" s="77">
        <f t="shared" si="0"/>
        <v>203075318.35000002</v>
      </c>
      <c r="O35" s="24"/>
      <c r="P35" s="81">
        <f t="shared" si="1"/>
        <v>13.389805745701752</v>
      </c>
      <c r="Q35" s="77">
        <f t="shared" si="2"/>
        <v>16922943.195833337</v>
      </c>
    </row>
    <row r="36" spans="1:17" x14ac:dyDescent="0.25">
      <c r="A36" s="167" t="s">
        <v>75</v>
      </c>
      <c r="B36" s="75">
        <f>Aetna!I44+Anthem!I44+Humana!I44+Molina!I44+United!I44+Wellcare!I44</f>
        <v>64922752.63000001</v>
      </c>
      <c r="C36" s="76">
        <f>Aetna!J44+Anthem!J44+Humana!J44+Molina!J44+United!J44+Wellcare!J44</f>
        <v>53541143.840000004</v>
      </c>
      <c r="D36" s="76">
        <f>Aetna!K44+Anthem!K44+Humana!K44+Molina!K44+United!K44+Wellcare!K44</f>
        <v>59587146.349999994</v>
      </c>
      <c r="E36" s="76">
        <f>Aetna!L44+Anthem!L44+Humana!L44+Molina!L44+United!L44+Wellcare!L44</f>
        <v>56794101.229999989</v>
      </c>
      <c r="F36" s="76">
        <f>Aetna!M44+Anthem!M44+Humana!M44+Molina!M44+United!M44+Wellcare!M44</f>
        <v>59261050</v>
      </c>
      <c r="G36" s="76">
        <f>Aetna!N44+Anthem!N44+Humana!N44+Molina!N44+United!N44+Wellcare!N44</f>
        <v>55908042.419999994</v>
      </c>
      <c r="H36" s="76">
        <f>Aetna!O44+Anthem!O44+Humana!O44+Molina!O44+United!O44+Wellcare!O44</f>
        <v>46705619.710000001</v>
      </c>
      <c r="I36" s="76">
        <f>Aetna!P44+Anthem!P44+Humana!P44+Molina!P44+United!P44+Wellcare!P44</f>
        <v>51362920.090000004</v>
      </c>
      <c r="J36" s="76">
        <f>Aetna!Q44+Anthem!Q44+Humana!Q44+Molina!Q44+United!Q44+Wellcare!Q44</f>
        <v>60036178.450000003</v>
      </c>
      <c r="K36" s="76">
        <f>Aetna!R44+Anthem!R44+Humana!R44+Molina!R44+United!R44+Wellcare!R44</f>
        <v>55621548.549999997</v>
      </c>
      <c r="L36" s="76">
        <f>Aetna!S44+Anthem!S44+Humana!S44+Molina!S44+United!S44+Wellcare!S44</f>
        <v>53681173.609999999</v>
      </c>
      <c r="M36" s="104">
        <f>Aetna!T37+Anthem!T37+Humana!T37+Molina!T37+United!T37+Wellcare!T37</f>
        <v>185261.95</v>
      </c>
      <c r="N36" s="77">
        <f t="shared" si="0"/>
        <v>617606938.83000004</v>
      </c>
      <c r="O36" s="24"/>
      <c r="P36" s="81">
        <f t="shared" si="1"/>
        <v>40.722018831842959</v>
      </c>
      <c r="Q36" s="77">
        <f t="shared" si="2"/>
        <v>51467244.902500004</v>
      </c>
    </row>
    <row r="37" spans="1:17" x14ac:dyDescent="0.25">
      <c r="A37" s="167" t="s">
        <v>77</v>
      </c>
      <c r="B37" s="75">
        <f>Aetna!I45+Anthem!I45+Humana!I45+Molina!I45+United!I45+Wellcare!I45</f>
        <v>14411747.669999998</v>
      </c>
      <c r="C37" s="76">
        <f>Aetna!J45+Anthem!J45+Humana!J45+Molina!J45+United!J45+Wellcare!J45</f>
        <v>14447277.33</v>
      </c>
      <c r="D37" s="76">
        <f>Aetna!K45+Anthem!K45+Humana!K45+Molina!K45+United!K45+Wellcare!K45</f>
        <v>17211016.34</v>
      </c>
      <c r="E37" s="76">
        <f>Aetna!L45+Anthem!L45+Humana!L45+Molina!L45+United!L45+Wellcare!L45</f>
        <v>16030368.32</v>
      </c>
      <c r="F37" s="76">
        <f>Aetna!M45+Anthem!M45+Humana!M45+Molina!M45+United!M45+Wellcare!M45</f>
        <v>15876350.139999999</v>
      </c>
      <c r="G37" s="76">
        <f>Aetna!N45+Anthem!N45+Humana!N45+Molina!N45+United!N45+Wellcare!N45</f>
        <v>15821952.249999998</v>
      </c>
      <c r="H37" s="76">
        <f>Aetna!O45+Anthem!O45+Humana!O45+Molina!O45+United!O45+Wellcare!O45</f>
        <v>15136405.779999999</v>
      </c>
      <c r="I37" s="76">
        <f>Aetna!P45+Anthem!P45+Humana!P45+Molina!P45+United!P45+Wellcare!P45</f>
        <v>13953755.76</v>
      </c>
      <c r="J37" s="76">
        <f>Aetna!Q45+Anthem!Q45+Humana!Q45+Molina!Q45+United!Q45+Wellcare!Q45</f>
        <v>17797736.390000001</v>
      </c>
      <c r="K37" s="76">
        <f>Aetna!R45+Anthem!R45+Humana!R45+Molina!R45+United!R45+Wellcare!R45</f>
        <v>15695859.430000002</v>
      </c>
      <c r="L37" s="76">
        <f>Aetna!S45+Anthem!S45+Humana!S45+Molina!S45+United!S45+Wellcare!S45</f>
        <v>14093551.699999999</v>
      </c>
      <c r="M37" s="104">
        <f>Aetna!T38+Anthem!T38+Humana!T38+Molina!T38+United!T38+Wellcare!T38</f>
        <v>3533.08</v>
      </c>
      <c r="N37" s="77">
        <f t="shared" si="0"/>
        <v>170479554.19000003</v>
      </c>
      <c r="O37" s="24"/>
      <c r="P37" s="81">
        <f t="shared" si="1"/>
        <v>11.240598477278887</v>
      </c>
      <c r="Q37" s="77">
        <f t="shared" si="2"/>
        <v>14206629.515833335</v>
      </c>
    </row>
    <row r="38" spans="1:17" x14ac:dyDescent="0.25">
      <c r="A38" s="167" t="s">
        <v>79</v>
      </c>
      <c r="B38" s="75">
        <f>Aetna!I46+Anthem!I46+Humana!I46+Molina!I46+United!I46+Wellcare!I46</f>
        <v>136105.94</v>
      </c>
      <c r="C38" s="76">
        <f>Aetna!J46+Anthem!J46+Humana!J46+Molina!J46+United!J46+Wellcare!J46</f>
        <v>113614.79000000001</v>
      </c>
      <c r="D38" s="76">
        <f>Aetna!K46+Anthem!K46+Humana!K46+Molina!K46+United!K46+Wellcare!K46</f>
        <v>118824.17</v>
      </c>
      <c r="E38" s="76">
        <f>Aetna!L46+Anthem!L46+Humana!L46+Molina!L46+United!L46+Wellcare!L46</f>
        <v>142313.99</v>
      </c>
      <c r="F38" s="76">
        <f>Aetna!M46+Anthem!M46+Humana!M46+Molina!M46+United!M46+Wellcare!M46</f>
        <v>127830.12</v>
      </c>
      <c r="G38" s="76">
        <f>Aetna!N46+Anthem!N46+Humana!N46+Molina!N46+United!N46+Wellcare!N46</f>
        <v>136355.46</v>
      </c>
      <c r="H38" s="76">
        <f>Aetna!O46+Anthem!O46+Humana!O46+Molina!O46+United!O46+Wellcare!O46</f>
        <v>101312.15</v>
      </c>
      <c r="I38" s="76">
        <f>Aetna!P46+Anthem!P46+Humana!P46+Molina!P46+United!P46+Wellcare!P46</f>
        <v>84347.920000000013</v>
      </c>
      <c r="J38" s="76">
        <f>Aetna!Q46+Anthem!Q46+Humana!Q46+Molina!Q46+United!Q46+Wellcare!Q46</f>
        <v>119947.88</v>
      </c>
      <c r="K38" s="76">
        <f>Aetna!R46+Anthem!R46+Humana!R46+Molina!R46+United!R46+Wellcare!R46</f>
        <v>106735.37</v>
      </c>
      <c r="L38" s="76">
        <f>Aetna!S46+Anthem!S46+Humana!S46+Molina!S46+United!S46+Wellcare!S46</f>
        <v>108369.91</v>
      </c>
      <c r="M38" s="104">
        <f>Aetna!T39+Anthem!T39+Humana!T39+Molina!T39+United!T39+Wellcare!T39</f>
        <v>242683.59999999995</v>
      </c>
      <c r="N38" s="77">
        <f t="shared" si="0"/>
        <v>1538441.2999999998</v>
      </c>
      <c r="O38" s="24"/>
      <c r="P38" s="81">
        <f t="shared" si="1"/>
        <v>0.10143738946483778</v>
      </c>
      <c r="Q38" s="77">
        <f t="shared" si="2"/>
        <v>128203.44166666665</v>
      </c>
    </row>
    <row r="39" spans="1:17" x14ac:dyDescent="0.25">
      <c r="A39" s="167" t="s">
        <v>81</v>
      </c>
      <c r="B39" s="75">
        <f>Aetna!I47+Anthem!I47+Humana!I47+Molina!I47+United!I47+Wellcare!I47</f>
        <v>13092.48</v>
      </c>
      <c r="C39" s="76">
        <f>Aetna!J47+Anthem!J47+Humana!J47+Molina!J47+United!J47+Wellcare!J47</f>
        <v>12196.3</v>
      </c>
      <c r="D39" s="76">
        <f>Aetna!K47+Anthem!K47+Humana!K47+Molina!K47+United!K47+Wellcare!K47</f>
        <v>6513.76</v>
      </c>
      <c r="E39" s="76">
        <f>Aetna!L47+Anthem!L47+Humana!L47+Molina!L47+United!L47+Wellcare!L47</f>
        <v>10014.240000000002</v>
      </c>
      <c r="F39" s="76">
        <f>Aetna!M47+Anthem!M47+Humana!M47+Molina!M47+United!M47+Wellcare!M47</f>
        <v>8989.3499999999985</v>
      </c>
      <c r="G39" s="76">
        <f>Aetna!N47+Anthem!N47+Humana!N47+Molina!N47+United!N47+Wellcare!N47</f>
        <v>5296.5300000000007</v>
      </c>
      <c r="H39" s="76">
        <f>Aetna!O47+Anthem!O47+Humana!O47+Molina!O47+United!O47+Wellcare!O47</f>
        <v>3551.3500000000004</v>
      </c>
      <c r="I39" s="76">
        <f>Aetna!P47+Anthem!P47+Humana!P47+Molina!P47+United!P47+Wellcare!P47</f>
        <v>3461.08</v>
      </c>
      <c r="J39" s="76">
        <f>Aetna!Q47+Anthem!Q47+Humana!Q47+Molina!Q47+United!Q47+Wellcare!Q47</f>
        <v>5306.51</v>
      </c>
      <c r="K39" s="76">
        <f>Aetna!R47+Anthem!R47+Humana!R47+Molina!R47+United!R47+Wellcare!R47</f>
        <v>4884.7699999999995</v>
      </c>
      <c r="L39" s="76">
        <f>Aetna!S47+Anthem!S47+Humana!S47+Molina!S47+United!S47+Wellcare!S47</f>
        <v>5170.54</v>
      </c>
      <c r="M39" s="104">
        <f>Aetna!T40+Anthem!T40+Humana!T40+Molina!T40+United!T40+Wellcare!T40</f>
        <v>12381815.66</v>
      </c>
      <c r="N39" s="77">
        <f t="shared" si="0"/>
        <v>12460292.57</v>
      </c>
      <c r="O39" s="24"/>
      <c r="P39" s="81">
        <f t="shared" si="1"/>
        <v>0.82157151544808027</v>
      </c>
      <c r="Q39" s="77">
        <f t="shared" si="2"/>
        <v>1038357.7141666667</v>
      </c>
    </row>
    <row r="40" spans="1:17" x14ac:dyDescent="0.25">
      <c r="A40" s="167" t="s">
        <v>83</v>
      </c>
      <c r="B40" s="75">
        <f>Aetna!I48+Anthem!I48+Humana!I48+Molina!I48+United!I48+Wellcare!I48</f>
        <v>4021644.0300000003</v>
      </c>
      <c r="C40" s="76">
        <f>Aetna!J48+Anthem!J48+Humana!J48+Molina!J48+United!J48+Wellcare!J48</f>
        <v>3179665.6399999997</v>
      </c>
      <c r="D40" s="76">
        <f>Aetna!K48+Anthem!K48+Humana!K48+Molina!K48+United!K48+Wellcare!K48</f>
        <v>3686090.9000000004</v>
      </c>
      <c r="E40" s="76">
        <f>Aetna!L48+Anthem!L48+Humana!L48+Molina!L48+United!L48+Wellcare!L48</f>
        <v>3299869.17</v>
      </c>
      <c r="F40" s="76">
        <f>Aetna!M48+Anthem!M48+Humana!M48+Molina!M48+United!M48+Wellcare!M48</f>
        <v>3418703.2800000003</v>
      </c>
      <c r="G40" s="76">
        <f>Aetna!N48+Anthem!N48+Humana!N48+Molina!N48+United!N48+Wellcare!N48</f>
        <v>3869594.38</v>
      </c>
      <c r="H40" s="76">
        <f>Aetna!O48+Anthem!O48+Humana!O48+Molina!O48+United!O48+Wellcare!O48</f>
        <v>2711457.73</v>
      </c>
      <c r="I40" s="76">
        <f>Aetna!P48+Anthem!P48+Humana!P48+Molina!P48+United!P48+Wellcare!P48</f>
        <v>2182914.06</v>
      </c>
      <c r="J40" s="76">
        <f>Aetna!Q48+Anthem!Q48+Humana!Q48+Molina!Q48+United!Q48+Wellcare!Q48</f>
        <v>2848362.06</v>
      </c>
      <c r="K40" s="76">
        <f>Aetna!R48+Anthem!R48+Humana!R48+Molina!R48+United!R48+Wellcare!R48</f>
        <v>2050998.52</v>
      </c>
      <c r="L40" s="76">
        <f>Aetna!S48+Anthem!S48+Humana!S48+Molina!S48+United!S48+Wellcare!S48</f>
        <v>2156745.59</v>
      </c>
      <c r="M40" s="104">
        <f>Aetna!T41+Anthem!T41+Humana!T41+Molina!T41+United!T41+Wellcare!T41</f>
        <v>-69.5</v>
      </c>
      <c r="N40" s="77">
        <f t="shared" si="0"/>
        <v>33425975.859999996</v>
      </c>
      <c r="O40" s="24"/>
      <c r="P40" s="81">
        <f t="shared" si="1"/>
        <v>2.2039474184377954</v>
      </c>
      <c r="Q40" s="77">
        <f t="shared" si="2"/>
        <v>2785497.9883333328</v>
      </c>
    </row>
    <row r="41" spans="1:17" x14ac:dyDescent="0.25">
      <c r="A41" s="167" t="s">
        <v>85</v>
      </c>
      <c r="B41" s="75">
        <f>Aetna!I49+Anthem!I49+Humana!I49+Molina!I49+United!I49+Wellcare!I49</f>
        <v>1390374.6</v>
      </c>
      <c r="C41" s="76">
        <f>Aetna!J49+Anthem!J49+Humana!J49+Molina!J49+United!J49+Wellcare!J49</f>
        <v>1407494.0100000002</v>
      </c>
      <c r="D41" s="76">
        <f>Aetna!K49+Anthem!K49+Humana!K49+Molina!K49+United!K49+Wellcare!K49</f>
        <v>1323965.3599999999</v>
      </c>
      <c r="E41" s="76">
        <f>Aetna!L49+Anthem!L49+Humana!L49+Molina!L49+United!L49+Wellcare!L49</f>
        <v>1303952.52</v>
      </c>
      <c r="F41" s="76">
        <f>Aetna!M49+Anthem!M49+Humana!M49+Molina!M49+United!M49+Wellcare!M49</f>
        <v>1702315.12</v>
      </c>
      <c r="G41" s="76">
        <f>Aetna!N49+Anthem!N49+Humana!N49+Molina!N49+United!N49+Wellcare!N49</f>
        <v>1152270.69</v>
      </c>
      <c r="H41" s="76">
        <f>Aetna!O49+Anthem!O49+Humana!O49+Molina!O49+United!O49+Wellcare!O49</f>
        <v>1707629.3599999999</v>
      </c>
      <c r="I41" s="76">
        <f>Aetna!P49+Anthem!P49+Humana!P49+Molina!P49+United!P49+Wellcare!P49</f>
        <v>1351152.94</v>
      </c>
      <c r="J41" s="76">
        <f>Aetna!Q49+Anthem!Q49+Humana!Q49+Molina!Q49+United!Q49+Wellcare!Q49</f>
        <v>808650.5</v>
      </c>
      <c r="K41" s="76">
        <f>Aetna!R49+Anthem!R49+Humana!R49+Molina!R49+United!R49+Wellcare!R49</f>
        <v>1039737.22</v>
      </c>
      <c r="L41" s="76">
        <f>Aetna!S49+Anthem!S49+Humana!S49+Molina!S49+United!S49+Wellcare!S49</f>
        <v>1113642.06</v>
      </c>
      <c r="M41" s="104">
        <f>Aetna!T42+Anthem!T42+Humana!T42+Molina!T42+United!T42+Wellcare!T42</f>
        <v>4733669.1300000194</v>
      </c>
      <c r="N41" s="77">
        <f t="shared" si="0"/>
        <v>19034853.51000002</v>
      </c>
      <c r="O41" s="24"/>
      <c r="P41" s="81">
        <f t="shared" si="1"/>
        <v>1.2550663121823411</v>
      </c>
      <c r="Q41" s="77">
        <f t="shared" si="2"/>
        <v>1586237.7925000016</v>
      </c>
    </row>
    <row r="42" spans="1:17" x14ac:dyDescent="0.25">
      <c r="A42" s="167" t="s">
        <v>87</v>
      </c>
      <c r="B42" s="75">
        <f>Aetna!I50+Anthem!I50+Humana!I50+Molina!I50+United!I50+Wellcare!I50</f>
        <v>7433670.9399999995</v>
      </c>
      <c r="C42" s="76">
        <f>Aetna!J50+Anthem!J50+Humana!J50+Molina!J50+United!J50+Wellcare!J50</f>
        <v>6634162.2700000005</v>
      </c>
      <c r="D42" s="76">
        <f>Aetna!K50+Anthem!K50+Humana!K50+Molina!K50+United!K50+Wellcare!K50</f>
        <v>9059274.9199999999</v>
      </c>
      <c r="E42" s="76">
        <f>Aetna!L50+Anthem!L50+Humana!L50+Molina!L50+United!L50+Wellcare!L50</f>
        <v>8359407.4900000012</v>
      </c>
      <c r="F42" s="76">
        <f>Aetna!M50+Anthem!M50+Humana!M50+Molina!M50+United!M50+Wellcare!M50</f>
        <v>7701837.330000001</v>
      </c>
      <c r="G42" s="76">
        <f>Aetna!N50+Anthem!N50+Humana!N50+Molina!N50+United!N50+Wellcare!N50</f>
        <v>8177078.9000000004</v>
      </c>
      <c r="H42" s="76">
        <f>Aetna!O50+Anthem!O50+Humana!O50+Molina!O50+United!O50+Wellcare!O50</f>
        <v>7162020.1099999994</v>
      </c>
      <c r="I42" s="76">
        <f>Aetna!P50+Anthem!P50+Humana!P50+Molina!P50+United!P50+Wellcare!P50</f>
        <v>6680676.7799999993</v>
      </c>
      <c r="J42" s="76">
        <f>Aetna!Q50+Anthem!Q50+Humana!Q50+Molina!Q50+United!Q50+Wellcare!Q50</f>
        <v>9184777.1099999994</v>
      </c>
      <c r="K42" s="76">
        <f>Aetna!R50+Anthem!R50+Humana!R50+Molina!R50+United!R50+Wellcare!R50</f>
        <v>7891168.46</v>
      </c>
      <c r="L42" s="76">
        <f>Aetna!S50+Anthem!S50+Humana!S50+Molina!S50+United!S50+Wellcare!S50</f>
        <v>6688759.8700000001</v>
      </c>
      <c r="M42" s="104">
        <f>Aetna!T43+Anthem!T43+Humana!T43+Molina!T43+United!T43+Wellcare!T43</f>
        <v>20767964.199999996</v>
      </c>
      <c r="N42" s="77">
        <f t="shared" si="0"/>
        <v>105740798.38</v>
      </c>
      <c r="O42" s="24"/>
      <c r="P42" s="81">
        <f t="shared" si="1"/>
        <v>6.9720375730909909</v>
      </c>
      <c r="Q42" s="77">
        <f t="shared" si="2"/>
        <v>8811733.1983333323</v>
      </c>
    </row>
    <row r="43" spans="1:17" ht="9.75" customHeight="1" thickBot="1" x14ac:dyDescent="0.3">
      <c r="A43" s="167"/>
      <c r="B43" s="78"/>
      <c r="C43" s="79"/>
      <c r="D43" s="79"/>
      <c r="E43" s="79"/>
      <c r="F43" s="79"/>
      <c r="G43" s="80"/>
      <c r="H43" s="79"/>
      <c r="I43" s="79"/>
      <c r="J43" s="79"/>
      <c r="K43" s="79"/>
      <c r="L43" s="79"/>
      <c r="M43" s="85"/>
      <c r="N43" s="81"/>
      <c r="O43" s="24"/>
      <c r="P43" s="81"/>
      <c r="Q43" s="81"/>
    </row>
    <row r="44" spans="1:17" ht="15.75" thickBot="1" x14ac:dyDescent="0.3">
      <c r="A44" s="91" t="s">
        <v>88</v>
      </c>
      <c r="B44" s="86">
        <f>SUM(B16:B43)</f>
        <v>535970551.88000023</v>
      </c>
      <c r="C44" s="87">
        <f t="shared" ref="C44:M44" si="3">SUM(C16:C43)</f>
        <v>459007473.24000019</v>
      </c>
      <c r="D44" s="87">
        <f t="shared" si="3"/>
        <v>487452722.81000012</v>
      </c>
      <c r="E44" s="87">
        <f t="shared" si="3"/>
        <v>484124239.29000008</v>
      </c>
      <c r="F44" s="87">
        <f t="shared" si="3"/>
        <v>494748838.87999988</v>
      </c>
      <c r="G44" s="87">
        <f t="shared" si="3"/>
        <v>484449195.31999981</v>
      </c>
      <c r="H44" s="87">
        <f t="shared" si="3"/>
        <v>437672831.56000006</v>
      </c>
      <c r="I44" s="87">
        <f t="shared" si="3"/>
        <v>439722712.55999982</v>
      </c>
      <c r="J44" s="87">
        <f t="shared" si="3"/>
        <v>597096482.58000016</v>
      </c>
      <c r="K44" s="87">
        <f t="shared" si="3"/>
        <v>525643371.75</v>
      </c>
      <c r="L44" s="87">
        <f t="shared" si="3"/>
        <v>494887957.36000013</v>
      </c>
      <c r="M44" s="88">
        <f t="shared" si="3"/>
        <v>452181342.50000024</v>
      </c>
      <c r="N44" s="89">
        <f>SUM(B44:M44)</f>
        <v>5892957719.7299995</v>
      </c>
      <c r="O44" s="84"/>
      <c r="P44" s="163">
        <f>(N44/N$14)/P$14</f>
        <v>388.55317217242828</v>
      </c>
      <c r="Q44" s="89">
        <f>N44/P$14</f>
        <v>491079809.97749996</v>
      </c>
    </row>
    <row r="45" spans="1:17" ht="9" customHeight="1" x14ac:dyDescent="0.25">
      <c r="A45" s="168"/>
      <c r="B45" s="78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85"/>
      <c r="N45" s="81"/>
      <c r="O45" s="24"/>
      <c r="P45" s="81"/>
      <c r="Q45" s="81"/>
    </row>
    <row r="46" spans="1:17" x14ac:dyDescent="0.25">
      <c r="A46" s="167" t="s">
        <v>90</v>
      </c>
      <c r="B46" s="75">
        <f>Aetna!I54+Anthem!I54+Humana!I54+Molina!I54+United!I54+Wellcare!I54</f>
        <v>7459822.4499999993</v>
      </c>
      <c r="C46" s="76">
        <f>Aetna!J54+Anthem!J54+Humana!J54+Molina!J54+United!J54+Wellcare!J54</f>
        <v>6708232.9900000002</v>
      </c>
      <c r="D46" s="76">
        <f>Aetna!K54+Anthem!K54+Humana!K54+Molina!K54+United!K54+Wellcare!K54</f>
        <v>8112376.4299999997</v>
      </c>
      <c r="E46" s="76">
        <f>Aetna!L54+Anthem!L54+Humana!L54+Molina!L54+United!L54+Wellcare!L54</f>
        <v>7364159.5199999996</v>
      </c>
      <c r="F46" s="76">
        <f>Aetna!M54+Anthem!M54+Humana!M54+Molina!M54+United!M54+Wellcare!M54</f>
        <v>7470483.209999999</v>
      </c>
      <c r="G46" s="76">
        <f>Aetna!N54+Anthem!N54+Humana!N54+Molina!N54+United!N54+Wellcare!N54</f>
        <v>8694866.5100000016</v>
      </c>
      <c r="H46" s="76">
        <f>Aetna!O54+Anthem!O54+Humana!O54+Molina!O54+United!O54+Wellcare!O54</f>
        <v>8912636.4600000009</v>
      </c>
      <c r="I46" s="76">
        <f>Aetna!P54+Anthem!P54+Humana!P54+Molina!P54+United!P54+Wellcare!P54</f>
        <v>7655168.8200000003</v>
      </c>
      <c r="J46" s="76">
        <f>Aetna!Q54+Anthem!Q54+Humana!Q54+Molina!Q54+United!Q54+Wellcare!Q54</f>
        <v>9379911.6700000018</v>
      </c>
      <c r="K46" s="76">
        <f>Aetna!R54+Anthem!R54+Humana!R54+Molina!R54+United!R54+Wellcare!R54</f>
        <v>9147604.0899999999</v>
      </c>
      <c r="L46" s="76">
        <f>Aetna!S54+Anthem!S54+Humana!S54+Molina!S54+United!S54+Wellcare!S54</f>
        <v>9210506.1999999993</v>
      </c>
      <c r="M46" s="104">
        <f>Aetna!T54+Anthem!T54+Humana!T54+Molina!T54+United!T54+Wellcare!T54</f>
        <v>9426250.4800000004</v>
      </c>
      <c r="N46" s="77">
        <f t="shared" ref="N46:N84" si="4">SUM(B46:M46)</f>
        <v>99542018.830000013</v>
      </c>
      <c r="O46" s="24"/>
      <c r="P46" s="81">
        <f t="shared" ref="P46:P84" si="5">(N46/N$14)/P$14</f>
        <v>6.563319986388124</v>
      </c>
      <c r="Q46" s="77">
        <f t="shared" ref="Q46:Q84" si="6">N46/P$14</f>
        <v>8295168.2358333347</v>
      </c>
    </row>
    <row r="47" spans="1:17" x14ac:dyDescent="0.25">
      <c r="A47" s="167" t="s">
        <v>92</v>
      </c>
      <c r="B47" s="75">
        <f>Aetna!I55+Anthem!I55+Humana!I55+Molina!I55+United!I55+Wellcare!I55</f>
        <v>1375773.0699999998</v>
      </c>
      <c r="C47" s="76">
        <f>Aetna!J55+Anthem!J55+Humana!J55+Molina!J55+United!J55+Wellcare!J55</f>
        <v>1333893.17</v>
      </c>
      <c r="D47" s="76">
        <f>Aetna!K55+Anthem!K55+Humana!K55+Molina!K55+United!K55+Wellcare!K55</f>
        <v>1212205.26</v>
      </c>
      <c r="E47" s="76">
        <f>Aetna!L55+Anthem!L55+Humana!L55+Molina!L55+United!L55+Wellcare!L55</f>
        <v>1219461.9300000002</v>
      </c>
      <c r="F47" s="76">
        <f>Aetna!M55+Anthem!M55+Humana!M55+Molina!M55+United!M55+Wellcare!M55</f>
        <v>1187411.71</v>
      </c>
      <c r="G47" s="76">
        <f>Aetna!N55+Anthem!N55+Humana!N55+Molina!N55+United!N55+Wellcare!N55</f>
        <v>1087033.8</v>
      </c>
      <c r="H47" s="76">
        <f>Aetna!O55+Anthem!O55+Humana!O55+Molina!O55+United!O55+Wellcare!O55</f>
        <v>1248662.1500000001</v>
      </c>
      <c r="I47" s="76">
        <f>Aetna!P55+Anthem!P55+Humana!P55+Molina!P55+United!P55+Wellcare!P55</f>
        <v>883739.58000000007</v>
      </c>
      <c r="J47" s="76">
        <f>Aetna!Q55+Anthem!Q55+Humana!Q55+Molina!Q55+United!Q55+Wellcare!Q55</f>
        <v>1024831.5900000001</v>
      </c>
      <c r="K47" s="76">
        <f>Aetna!R55+Anthem!R55+Humana!R55+Molina!R55+United!R55+Wellcare!R55</f>
        <v>1935391.04</v>
      </c>
      <c r="L47" s="76">
        <f>Aetna!S55+Anthem!S55+Humana!S55+Molina!S55+United!S55+Wellcare!S55</f>
        <v>1327367.1600000001</v>
      </c>
      <c r="M47" s="104">
        <f>Aetna!T55+Anthem!T55+Humana!T55+Molina!T55+United!T55+Wellcare!T55</f>
        <v>1314913.73</v>
      </c>
      <c r="N47" s="77">
        <f t="shared" si="4"/>
        <v>15150684.190000001</v>
      </c>
      <c r="O47" s="24"/>
      <c r="P47" s="81">
        <f t="shared" si="5"/>
        <v>0.99896294570341471</v>
      </c>
      <c r="Q47" s="77">
        <f t="shared" si="6"/>
        <v>1262557.0158333334</v>
      </c>
    </row>
    <row r="48" spans="1:17" x14ac:dyDescent="0.25">
      <c r="A48" s="167" t="s">
        <v>94</v>
      </c>
      <c r="B48" s="75">
        <f>Aetna!I56+Anthem!I56+Humana!I56+Molina!I56+United!I56+Wellcare!I56</f>
        <v>0</v>
      </c>
      <c r="C48" s="76">
        <f>Aetna!J56+Anthem!J56+Humana!J56+Molina!J56+United!J56+Wellcare!J56</f>
        <v>0</v>
      </c>
      <c r="D48" s="76">
        <f>Aetna!K56+Anthem!K56+Humana!K56+Molina!K56+United!K56+Wellcare!K56</f>
        <v>0</v>
      </c>
      <c r="E48" s="76">
        <f>Aetna!L56+Anthem!L56+Humana!L56+Molina!L56+United!L56+Wellcare!L56</f>
        <v>0</v>
      </c>
      <c r="F48" s="76">
        <f>Aetna!M56+Anthem!M56+Humana!M56+Molina!M56+United!M56+Wellcare!M56</f>
        <v>0</v>
      </c>
      <c r="G48" s="76">
        <f>Aetna!N56+Anthem!N56+Humana!N56+Molina!N56+United!N56+Wellcare!N56</f>
        <v>0</v>
      </c>
      <c r="H48" s="76">
        <f>Aetna!O56+Anthem!O56+Humana!O56+Molina!O56+United!O56+Wellcare!O56</f>
        <v>0</v>
      </c>
      <c r="I48" s="76">
        <f>Aetna!P56+Anthem!P56+Humana!P56+Molina!P56+United!P56+Wellcare!P56</f>
        <v>0</v>
      </c>
      <c r="J48" s="76">
        <f>Aetna!Q56+Anthem!Q56+Humana!Q56+Molina!Q56+United!Q56+Wellcare!Q56</f>
        <v>0</v>
      </c>
      <c r="K48" s="76">
        <f>Aetna!R56+Anthem!R56+Humana!R56+Molina!R56+United!R56+Wellcare!R56</f>
        <v>0</v>
      </c>
      <c r="L48" s="76">
        <f>Aetna!S56+Anthem!S56+Humana!S56+Molina!S56+United!S56+Wellcare!S56</f>
        <v>0</v>
      </c>
      <c r="M48" s="104">
        <f>Aetna!T56+Anthem!T56+Humana!T56+Molina!T56+United!T56+Wellcare!T56</f>
        <v>0</v>
      </c>
      <c r="N48" s="77">
        <f t="shared" si="4"/>
        <v>0</v>
      </c>
      <c r="O48" s="24"/>
      <c r="P48" s="81">
        <f t="shared" si="5"/>
        <v>0</v>
      </c>
      <c r="Q48" s="77">
        <f t="shared" si="6"/>
        <v>0</v>
      </c>
    </row>
    <row r="49" spans="1:17" x14ac:dyDescent="0.25">
      <c r="A49" s="167" t="s">
        <v>96</v>
      </c>
      <c r="B49" s="75">
        <f>Aetna!I57+Anthem!I57+Humana!I57+Molina!I57+United!I57+Wellcare!I57</f>
        <v>88540</v>
      </c>
      <c r="C49" s="76">
        <f>Aetna!J57+Anthem!J57+Humana!J57+Molina!J57+United!J57+Wellcare!J57</f>
        <v>72702</v>
      </c>
      <c r="D49" s="76">
        <f>Aetna!K57+Anthem!K57+Humana!K57+Molina!K57+United!K57+Wellcare!K57</f>
        <v>118174</v>
      </c>
      <c r="E49" s="76">
        <f>Aetna!L57+Anthem!L57+Humana!L57+Molina!L57+United!L57+Wellcare!L57</f>
        <v>97740</v>
      </c>
      <c r="F49" s="76">
        <f>Aetna!M57+Anthem!M57+Humana!M57+Molina!M57+United!M57+Wellcare!M57</f>
        <v>36660</v>
      </c>
      <c r="G49" s="76">
        <f>Aetna!N57+Anthem!N57+Humana!N57+Molina!N57+United!N57+Wellcare!N57</f>
        <v>75195</v>
      </c>
      <c r="H49" s="76">
        <f>Aetna!O57+Anthem!O57+Humana!O57+Molina!O57+United!O57+Wellcare!O57</f>
        <v>47605.8</v>
      </c>
      <c r="I49" s="76">
        <f>Aetna!P57+Anthem!P57+Humana!P57+Molina!P57+United!P57+Wellcare!P57</f>
        <v>53145</v>
      </c>
      <c r="J49" s="76">
        <f>Aetna!Q57+Anthem!Q57+Humana!Q57+Molina!Q57+United!Q57+Wellcare!Q57</f>
        <v>49230</v>
      </c>
      <c r="K49" s="76">
        <f>Aetna!R57+Anthem!R57+Humana!R57+Molina!R57+United!R57+Wellcare!R57</f>
        <v>48465</v>
      </c>
      <c r="L49" s="76">
        <f>Aetna!S57+Anthem!S57+Humana!S57+Molina!S57+United!S57+Wellcare!S57</f>
        <v>36540</v>
      </c>
      <c r="M49" s="104">
        <f>Aetna!T57+Anthem!T57+Humana!T57+Molina!T57+United!T57+Wellcare!T57</f>
        <v>35070</v>
      </c>
      <c r="N49" s="77">
        <f t="shared" si="4"/>
        <v>759066.8</v>
      </c>
      <c r="O49" s="24"/>
      <c r="P49" s="81">
        <f t="shared" si="5"/>
        <v>5.0049198901139839E-2</v>
      </c>
      <c r="Q49" s="77">
        <f t="shared" si="6"/>
        <v>63255.566666666673</v>
      </c>
    </row>
    <row r="50" spans="1:17" x14ac:dyDescent="0.25">
      <c r="A50" s="167" t="s">
        <v>98</v>
      </c>
      <c r="B50" s="75">
        <f>Aetna!I58+Anthem!I58+Humana!I58+Molina!I58+United!I58+Wellcare!I58</f>
        <v>1851993.3199999998</v>
      </c>
      <c r="C50" s="76">
        <f>Aetna!J58+Anthem!J58+Humana!J58+Molina!J58+United!J58+Wellcare!J58</f>
        <v>1225298.74</v>
      </c>
      <c r="D50" s="76">
        <f>Aetna!K58+Anthem!K58+Humana!K58+Molina!K58+United!K58+Wellcare!K58</f>
        <v>1287830.8400000001</v>
      </c>
      <c r="E50" s="76">
        <f>Aetna!L58+Anthem!L58+Humana!L58+Molina!L58+United!L58+Wellcare!L58</f>
        <v>1527793.19</v>
      </c>
      <c r="F50" s="76">
        <f>Aetna!M58+Anthem!M58+Humana!M58+Molina!M58+United!M58+Wellcare!M58</f>
        <v>1318492.6599999999</v>
      </c>
      <c r="G50" s="76">
        <f>Aetna!N58+Anthem!N58+Humana!N58+Molina!N58+United!N58+Wellcare!N58</f>
        <v>1173971.74</v>
      </c>
      <c r="H50" s="76">
        <f>Aetna!O58+Anthem!O58+Humana!O58+Molina!O58+United!O58+Wellcare!O58</f>
        <v>1588467.28</v>
      </c>
      <c r="I50" s="76">
        <f>Aetna!P58+Anthem!P58+Humana!P58+Molina!P58+United!P58+Wellcare!P58</f>
        <v>1419261.05</v>
      </c>
      <c r="J50" s="76">
        <f>Aetna!Q58+Anthem!Q58+Humana!Q58+Molina!Q58+United!Q58+Wellcare!Q58</f>
        <v>1508548.73</v>
      </c>
      <c r="K50" s="76">
        <f>Aetna!R58+Anthem!R58+Humana!R58+Molina!R58+United!R58+Wellcare!R58</f>
        <v>1676103.75</v>
      </c>
      <c r="L50" s="76">
        <f>Aetna!S58+Anthem!S58+Humana!S58+Molina!S58+United!S58+Wellcare!S58</f>
        <v>1333144.25</v>
      </c>
      <c r="M50" s="104">
        <f>Aetna!T58+Anthem!T58+Humana!T58+Molina!T58+United!T58+Wellcare!T58</f>
        <v>1539343.3099999998</v>
      </c>
      <c r="N50" s="77">
        <f t="shared" si="4"/>
        <v>17450248.859999999</v>
      </c>
      <c r="O50" s="24"/>
      <c r="P50" s="81">
        <f t="shared" si="5"/>
        <v>1.1505851343630475</v>
      </c>
      <c r="Q50" s="77">
        <f t="shared" si="6"/>
        <v>1454187.405</v>
      </c>
    </row>
    <row r="51" spans="1:17" x14ac:dyDescent="0.25">
      <c r="A51" s="167" t="s">
        <v>100</v>
      </c>
      <c r="B51" s="75">
        <f>Aetna!I59+Anthem!I59+Humana!I59+Molina!I59+United!I59+Wellcare!I59</f>
        <v>2266209.34</v>
      </c>
      <c r="C51" s="76">
        <f>Aetna!J59+Anthem!J59+Humana!J59+Molina!J59+United!J59+Wellcare!J59</f>
        <v>2429999.9000000004</v>
      </c>
      <c r="D51" s="76">
        <f>Aetna!K59+Anthem!K59+Humana!K59+Molina!K59+United!K59+Wellcare!K59</f>
        <v>2606935.27</v>
      </c>
      <c r="E51" s="76">
        <f>Aetna!L59+Anthem!L59+Humana!L59+Molina!L59+United!L59+Wellcare!L59</f>
        <v>2490095.66</v>
      </c>
      <c r="F51" s="76">
        <f>Aetna!M59+Anthem!M59+Humana!M59+Molina!M59+United!M59+Wellcare!M59</f>
        <v>2244009.08</v>
      </c>
      <c r="G51" s="76">
        <f>Aetna!N59+Anthem!N59+Humana!N59+Molina!N59+United!N59+Wellcare!N59</f>
        <v>1959238.4900000002</v>
      </c>
      <c r="H51" s="76">
        <f>Aetna!O59+Anthem!O59+Humana!O59+Molina!O59+United!O59+Wellcare!O59</f>
        <v>2052308.19</v>
      </c>
      <c r="I51" s="76">
        <f>Aetna!P59+Anthem!P59+Humana!P59+Molina!P59+United!P59+Wellcare!P59</f>
        <v>1810746.24</v>
      </c>
      <c r="J51" s="76">
        <f>Aetna!Q59+Anthem!Q59+Humana!Q59+Molina!Q59+United!Q59+Wellcare!Q59</f>
        <v>2734711.2</v>
      </c>
      <c r="K51" s="76">
        <f>Aetna!R59+Anthem!R59+Humana!R59+Molina!R59+United!R59+Wellcare!R59</f>
        <v>2705447.73</v>
      </c>
      <c r="L51" s="76">
        <f>Aetna!S59+Anthem!S59+Humana!S59+Molina!S59+United!S59+Wellcare!S59</f>
        <v>2367155.12</v>
      </c>
      <c r="M51" s="104">
        <f>Aetna!T59+Anthem!T59+Humana!T59+Molina!T59+United!T59+Wellcare!T59</f>
        <v>2241015.2400000002</v>
      </c>
      <c r="N51" s="77">
        <f t="shared" si="4"/>
        <v>27907871.460000001</v>
      </c>
      <c r="O51" s="24"/>
      <c r="P51" s="81">
        <f t="shared" si="5"/>
        <v>1.8401102638252442</v>
      </c>
      <c r="Q51" s="77">
        <f t="shared" si="6"/>
        <v>2325655.9550000001</v>
      </c>
    </row>
    <row r="52" spans="1:17" x14ac:dyDescent="0.25">
      <c r="A52" s="167" t="s">
        <v>102</v>
      </c>
      <c r="B52" s="75">
        <f>Aetna!I60+Anthem!I60+Humana!I60+Molina!I60+United!I60+Wellcare!I60</f>
        <v>0</v>
      </c>
      <c r="C52" s="76">
        <f>Aetna!J60+Anthem!J60+Humana!J60+Molina!J60+United!J60+Wellcare!J60</f>
        <v>0</v>
      </c>
      <c r="D52" s="76">
        <f>Aetna!K60+Anthem!K60+Humana!K60+Molina!K60+United!K60+Wellcare!K60</f>
        <v>0</v>
      </c>
      <c r="E52" s="76">
        <f>Aetna!L60+Anthem!L60+Humana!L60+Molina!L60+United!L60+Wellcare!L60</f>
        <v>0</v>
      </c>
      <c r="F52" s="76">
        <f>Aetna!M60+Anthem!M60+Humana!M60+Molina!M60+United!M60+Wellcare!M60</f>
        <v>0</v>
      </c>
      <c r="G52" s="76">
        <f>Aetna!N60+Anthem!N60+Humana!N60+Molina!N60+United!N60+Wellcare!N60</f>
        <v>0</v>
      </c>
      <c r="H52" s="76">
        <f>Aetna!O60+Anthem!O60+Humana!O60+Molina!O60+United!O60+Wellcare!O60</f>
        <v>0</v>
      </c>
      <c r="I52" s="76">
        <f>Aetna!P60+Anthem!P60+Humana!P60+Molina!P60+United!P60+Wellcare!P60</f>
        <v>0</v>
      </c>
      <c r="J52" s="76">
        <f>Aetna!Q60+Anthem!Q60+Humana!Q60+Molina!Q60+United!Q60+Wellcare!Q60</f>
        <v>0</v>
      </c>
      <c r="K52" s="76">
        <f>Aetna!R60+Anthem!R60+Humana!R60+Molina!R60+United!R60+Wellcare!R60</f>
        <v>0</v>
      </c>
      <c r="L52" s="76">
        <f>Aetna!S60+Anthem!S60+Humana!S60+Molina!S60+United!S60+Wellcare!S60</f>
        <v>0</v>
      </c>
      <c r="M52" s="104">
        <f>Aetna!T60+Anthem!T60+Humana!T60+Molina!T60+United!T60+Wellcare!T60</f>
        <v>0</v>
      </c>
      <c r="N52" s="77">
        <f t="shared" si="4"/>
        <v>0</v>
      </c>
      <c r="O52" s="24"/>
      <c r="P52" s="81">
        <f t="shared" si="5"/>
        <v>0</v>
      </c>
      <c r="Q52" s="77">
        <f t="shared" si="6"/>
        <v>0</v>
      </c>
    </row>
    <row r="53" spans="1:17" x14ac:dyDescent="0.25">
      <c r="A53" s="167" t="s">
        <v>104</v>
      </c>
      <c r="B53" s="75">
        <f>Aetna!I61+Anthem!I61+Humana!I61+Molina!I61+United!I61+Wellcare!I61</f>
        <v>6200.93</v>
      </c>
      <c r="C53" s="76">
        <f>Aetna!J61+Anthem!J61+Humana!J61+Molina!J61+United!J61+Wellcare!J61</f>
        <v>40816.67</v>
      </c>
      <c r="D53" s="76">
        <f>Aetna!K61+Anthem!K61+Humana!K61+Molina!K61+United!K61+Wellcare!K61</f>
        <v>7216.19</v>
      </c>
      <c r="E53" s="76">
        <f>Aetna!L61+Anthem!L61+Humana!L61+Molina!L61+United!L61+Wellcare!L61</f>
        <v>51248.61</v>
      </c>
      <c r="F53" s="76">
        <f>Aetna!M61+Anthem!M61+Humana!M61+Molina!M61+United!M61+Wellcare!M61</f>
        <v>33019.620000000003</v>
      </c>
      <c r="G53" s="76">
        <f>Aetna!N61+Anthem!N61+Humana!N61+Molina!N61+United!N61+Wellcare!N61</f>
        <v>34044.089999999997</v>
      </c>
      <c r="H53" s="76">
        <f>Aetna!O61+Anthem!O61+Humana!O61+Molina!O61+United!O61+Wellcare!O61</f>
        <v>109628.13</v>
      </c>
      <c r="I53" s="76">
        <f>Aetna!P61+Anthem!P61+Humana!P61+Molina!P61+United!P61+Wellcare!P61</f>
        <v>2708.62</v>
      </c>
      <c r="J53" s="76">
        <f>Aetna!Q61+Anthem!Q61+Humana!Q61+Molina!Q61+United!Q61+Wellcare!Q61</f>
        <v>26249.14</v>
      </c>
      <c r="K53" s="76">
        <f>Aetna!R61+Anthem!R61+Humana!R61+Molina!R61+United!R61+Wellcare!R61</f>
        <v>151424.19</v>
      </c>
      <c r="L53" s="76">
        <f>Aetna!S61+Anthem!S61+Humana!S61+Molina!S61+United!S61+Wellcare!S61</f>
        <v>204014.07999999999</v>
      </c>
      <c r="M53" s="104">
        <f>Aetna!T61+Anthem!T61+Humana!T61+Molina!T61+United!T61+Wellcare!T61</f>
        <v>374397.29</v>
      </c>
      <c r="N53" s="77">
        <f t="shared" si="4"/>
        <v>1040967.56</v>
      </c>
      <c r="O53" s="24"/>
      <c r="P53" s="81">
        <f t="shared" si="5"/>
        <v>6.8636373584082741E-2</v>
      </c>
      <c r="Q53" s="77">
        <f t="shared" si="6"/>
        <v>86747.296666666676</v>
      </c>
    </row>
    <row r="54" spans="1:17" x14ac:dyDescent="0.25">
      <c r="A54" s="167" t="s">
        <v>106</v>
      </c>
      <c r="B54" s="75">
        <f>Aetna!I62+Anthem!I62+Humana!I62+Molina!I62+United!I62+Wellcare!I62</f>
        <v>0</v>
      </c>
      <c r="C54" s="76">
        <f>Aetna!J62+Anthem!J62+Humana!J62+Molina!J62+United!J62+Wellcare!J62</f>
        <v>0</v>
      </c>
      <c r="D54" s="76">
        <f>Aetna!K62+Anthem!K62+Humana!K62+Molina!K62+United!K62+Wellcare!K62</f>
        <v>0</v>
      </c>
      <c r="E54" s="76">
        <f>Aetna!L62+Anthem!L62+Humana!L62+Molina!L62+United!L62+Wellcare!L62</f>
        <v>0</v>
      </c>
      <c r="F54" s="76">
        <f>Aetna!M62+Anthem!M62+Humana!M62+Molina!M62+United!M62+Wellcare!M62</f>
        <v>0</v>
      </c>
      <c r="G54" s="76">
        <f>Aetna!N62+Anthem!N62+Humana!N62+Molina!N62+United!N62+Wellcare!N62</f>
        <v>0</v>
      </c>
      <c r="H54" s="76">
        <f>Aetna!O62+Anthem!O62+Humana!O62+Molina!O62+United!O62+Wellcare!O62</f>
        <v>0</v>
      </c>
      <c r="I54" s="76">
        <f>Aetna!P62+Anthem!P62+Humana!P62+Molina!P62+United!P62+Wellcare!P62</f>
        <v>0</v>
      </c>
      <c r="J54" s="76">
        <f>Aetna!Q62+Anthem!Q62+Humana!Q62+Molina!Q62+United!Q62+Wellcare!Q62</f>
        <v>0</v>
      </c>
      <c r="K54" s="76">
        <f>Aetna!R62+Anthem!R62+Humana!R62+Molina!R62+United!R62+Wellcare!R62</f>
        <v>0</v>
      </c>
      <c r="L54" s="76">
        <f>Aetna!S62+Anthem!S62+Humana!S62+Molina!S62+United!S62+Wellcare!S62</f>
        <v>0</v>
      </c>
      <c r="M54" s="104">
        <f>Aetna!T62+Anthem!T62+Humana!T62+Molina!T62+United!T62+Wellcare!T62</f>
        <v>0</v>
      </c>
      <c r="N54" s="77">
        <f t="shared" si="4"/>
        <v>0</v>
      </c>
      <c r="O54" s="24"/>
      <c r="P54" s="81">
        <f t="shared" si="5"/>
        <v>0</v>
      </c>
      <c r="Q54" s="77">
        <f t="shared" si="6"/>
        <v>0</v>
      </c>
    </row>
    <row r="55" spans="1:17" x14ac:dyDescent="0.25">
      <c r="A55" s="167" t="s">
        <v>108</v>
      </c>
      <c r="B55" s="75">
        <f>Aetna!I63+Anthem!I63+Humana!I63+Molina!I63+United!I63+Wellcare!I63</f>
        <v>0</v>
      </c>
      <c r="C55" s="76">
        <f>Aetna!J63+Anthem!J63+Humana!J63+Molina!J63+United!J63+Wellcare!J63</f>
        <v>0</v>
      </c>
      <c r="D55" s="76">
        <f>Aetna!K63+Anthem!K63+Humana!K63+Molina!K63+United!K63+Wellcare!K63</f>
        <v>0</v>
      </c>
      <c r="E55" s="76">
        <f>Aetna!L63+Anthem!L63+Humana!L63+Molina!L63+United!L63+Wellcare!L63</f>
        <v>0</v>
      </c>
      <c r="F55" s="76">
        <f>Aetna!M63+Anthem!M63+Humana!M63+Molina!M63+United!M63+Wellcare!M63</f>
        <v>0</v>
      </c>
      <c r="G55" s="76">
        <f>Aetna!N63+Anthem!N63+Humana!N63+Molina!N63+United!N63+Wellcare!N63</f>
        <v>0</v>
      </c>
      <c r="H55" s="76">
        <f>Aetna!O63+Anthem!O63+Humana!O63+Molina!O63+United!O63+Wellcare!O63</f>
        <v>0</v>
      </c>
      <c r="I55" s="76">
        <f>Aetna!P63+Anthem!P63+Humana!P63+Molina!P63+United!P63+Wellcare!P63</f>
        <v>0</v>
      </c>
      <c r="J55" s="76">
        <f>Aetna!Q63+Anthem!Q63+Humana!Q63+Molina!Q63+United!Q63+Wellcare!Q63</f>
        <v>0</v>
      </c>
      <c r="K55" s="76">
        <f>Aetna!R63+Anthem!R63+Humana!R63+Molina!R63+United!R63+Wellcare!R63</f>
        <v>0</v>
      </c>
      <c r="L55" s="76">
        <f>Aetna!S63+Anthem!S63+Humana!S63+Molina!S63+United!S63+Wellcare!S63</f>
        <v>0</v>
      </c>
      <c r="M55" s="104">
        <f>Aetna!T63+Anthem!T63+Humana!T63+Molina!T63+United!T63+Wellcare!T63</f>
        <v>0</v>
      </c>
      <c r="N55" s="77">
        <f t="shared" si="4"/>
        <v>0</v>
      </c>
      <c r="O55" s="24"/>
      <c r="P55" s="81">
        <f t="shared" si="5"/>
        <v>0</v>
      </c>
      <c r="Q55" s="77">
        <f t="shared" si="6"/>
        <v>0</v>
      </c>
    </row>
    <row r="56" spans="1:17" x14ac:dyDescent="0.25">
      <c r="A56" s="167" t="s">
        <v>110</v>
      </c>
      <c r="B56" s="75">
        <f>Aetna!I64+Anthem!I64+Humana!I64+Molina!I64+United!I64+Wellcare!I64</f>
        <v>0</v>
      </c>
      <c r="C56" s="76">
        <f>Aetna!J64+Anthem!J64+Humana!J64+Molina!J64+United!J64+Wellcare!J64</f>
        <v>0</v>
      </c>
      <c r="D56" s="76">
        <f>Aetna!K64+Anthem!K64+Humana!K64+Molina!K64+United!K64+Wellcare!K64</f>
        <v>0</v>
      </c>
      <c r="E56" s="76">
        <f>Aetna!L64+Anthem!L64+Humana!L64+Molina!L64+United!L64+Wellcare!L64</f>
        <v>0</v>
      </c>
      <c r="F56" s="76">
        <f>Aetna!M64+Anthem!M64+Humana!M64+Molina!M64+United!M64+Wellcare!M64</f>
        <v>0</v>
      </c>
      <c r="G56" s="76">
        <f>Aetna!N64+Anthem!N64+Humana!N64+Molina!N64+United!N64+Wellcare!N64</f>
        <v>0</v>
      </c>
      <c r="H56" s="76">
        <f>Aetna!O64+Anthem!O64+Humana!O64+Molina!O64+United!O64+Wellcare!O64</f>
        <v>0</v>
      </c>
      <c r="I56" s="76">
        <f>Aetna!P64+Anthem!P64+Humana!P64+Molina!P64+United!P64+Wellcare!P64</f>
        <v>0</v>
      </c>
      <c r="J56" s="76">
        <f>Aetna!Q64+Anthem!Q64+Humana!Q64+Molina!Q64+United!Q64+Wellcare!Q64</f>
        <v>0</v>
      </c>
      <c r="K56" s="76">
        <f>Aetna!R64+Anthem!R64+Humana!R64+Molina!R64+United!R64+Wellcare!R64</f>
        <v>0</v>
      </c>
      <c r="L56" s="76">
        <f>Aetna!S64+Anthem!S64+Humana!S64+Molina!S64+United!S64+Wellcare!S64</f>
        <v>0</v>
      </c>
      <c r="M56" s="104">
        <f>Aetna!T64+Anthem!T64+Humana!T64+Molina!T64+United!T64+Wellcare!T64</f>
        <v>0</v>
      </c>
      <c r="N56" s="77">
        <f t="shared" si="4"/>
        <v>0</v>
      </c>
      <c r="O56" s="24"/>
      <c r="P56" s="81">
        <f t="shared" si="5"/>
        <v>0</v>
      </c>
      <c r="Q56" s="77">
        <f t="shared" si="6"/>
        <v>0</v>
      </c>
    </row>
    <row r="57" spans="1:17" x14ac:dyDescent="0.25">
      <c r="A57" s="167" t="s">
        <v>112</v>
      </c>
      <c r="B57" s="75">
        <f>Aetna!I65+Anthem!I65+Humana!I65+Molina!I65+United!I65+Wellcare!I65</f>
        <v>0</v>
      </c>
      <c r="C57" s="76">
        <f>Aetna!J65+Anthem!J65+Humana!J65+Molina!J65+United!J65+Wellcare!J65</f>
        <v>0</v>
      </c>
      <c r="D57" s="76">
        <f>Aetna!K65+Anthem!K65+Humana!K65+Molina!K65+United!K65+Wellcare!K65</f>
        <v>0</v>
      </c>
      <c r="E57" s="76">
        <f>Aetna!L65+Anthem!L65+Humana!L65+Molina!L65+United!L65+Wellcare!L65</f>
        <v>0</v>
      </c>
      <c r="F57" s="76">
        <f>Aetna!M65+Anthem!M65+Humana!M65+Molina!M65+United!M65+Wellcare!M65</f>
        <v>0</v>
      </c>
      <c r="G57" s="76">
        <f>Aetna!N65+Anthem!N65+Humana!N65+Molina!N65+United!N65+Wellcare!N65</f>
        <v>0</v>
      </c>
      <c r="H57" s="76">
        <f>Aetna!O65+Anthem!O65+Humana!O65+Molina!O65+United!O65+Wellcare!O65</f>
        <v>0</v>
      </c>
      <c r="I57" s="76">
        <f>Aetna!P65+Anthem!P65+Humana!P65+Molina!P65+United!P65+Wellcare!P65</f>
        <v>0</v>
      </c>
      <c r="J57" s="76">
        <f>Aetna!Q65+Anthem!Q65+Humana!Q65+Molina!Q65+United!Q65+Wellcare!Q65</f>
        <v>0</v>
      </c>
      <c r="K57" s="76">
        <f>Aetna!R65+Anthem!R65+Humana!R65+Molina!R65+United!R65+Wellcare!R65</f>
        <v>0</v>
      </c>
      <c r="L57" s="76">
        <f>Aetna!S65+Anthem!S65+Humana!S65+Molina!S65+United!S65+Wellcare!S65</f>
        <v>0</v>
      </c>
      <c r="M57" s="104">
        <f>Aetna!T65+Anthem!T65+Humana!T65+Molina!T65+United!T65+Wellcare!T65</f>
        <v>0</v>
      </c>
      <c r="N57" s="77">
        <f t="shared" si="4"/>
        <v>0</v>
      </c>
      <c r="O57" s="24"/>
      <c r="P57" s="81">
        <f t="shared" si="5"/>
        <v>0</v>
      </c>
      <c r="Q57" s="77">
        <f t="shared" si="6"/>
        <v>0</v>
      </c>
    </row>
    <row r="58" spans="1:17" x14ac:dyDescent="0.25">
      <c r="A58" s="167" t="s">
        <v>114</v>
      </c>
      <c r="B58" s="75">
        <f>Aetna!I66+Anthem!I66+Humana!I66+Molina!I66+United!I66+Wellcare!I66</f>
        <v>0</v>
      </c>
      <c r="C58" s="76">
        <f>Aetna!J66+Anthem!J66+Humana!J66+Molina!J66+United!J66+Wellcare!J66</f>
        <v>0</v>
      </c>
      <c r="D58" s="76">
        <f>Aetna!K66+Anthem!K66+Humana!K66+Molina!K66+United!K66+Wellcare!K66</f>
        <v>0</v>
      </c>
      <c r="E58" s="76">
        <f>Aetna!L66+Anthem!L66+Humana!L66+Molina!L66+United!L66+Wellcare!L66</f>
        <v>0</v>
      </c>
      <c r="F58" s="76">
        <f>Aetna!M66+Anthem!M66+Humana!M66+Molina!M66+United!M66+Wellcare!M66</f>
        <v>0</v>
      </c>
      <c r="G58" s="76">
        <f>Aetna!N66+Anthem!N66+Humana!N66+Molina!N66+United!N66+Wellcare!N66</f>
        <v>0</v>
      </c>
      <c r="H58" s="76">
        <f>Aetna!O66+Anthem!O66+Humana!O66+Molina!O66+United!O66+Wellcare!O66</f>
        <v>7658.1</v>
      </c>
      <c r="I58" s="76">
        <f>Aetna!P66+Anthem!P66+Humana!P66+Molina!P66+United!P66+Wellcare!P66</f>
        <v>2973.97</v>
      </c>
      <c r="J58" s="76">
        <f>Aetna!Q66+Anthem!Q66+Humana!Q66+Molina!Q66+United!Q66+Wellcare!Q66</f>
        <v>9519.2999999999993</v>
      </c>
      <c r="K58" s="76">
        <f>Aetna!R66+Anthem!R66+Humana!R66+Molina!R66+United!R66+Wellcare!R66</f>
        <v>8001.31</v>
      </c>
      <c r="L58" s="76">
        <f>Aetna!S66+Anthem!S66+Humana!S66+Molina!S66+United!S66+Wellcare!S66</f>
        <v>4157.45</v>
      </c>
      <c r="M58" s="104">
        <f>Aetna!T66+Anthem!T66+Humana!T66+Molina!T66+United!T66+Wellcare!T66</f>
        <v>2749.63</v>
      </c>
      <c r="N58" s="77">
        <f t="shared" si="4"/>
        <v>35059.760000000002</v>
      </c>
      <c r="O58" s="24"/>
      <c r="P58" s="81">
        <f t="shared" si="5"/>
        <v>2.3116712543167829E-3</v>
      </c>
      <c r="Q58" s="77">
        <f t="shared" si="6"/>
        <v>2921.646666666667</v>
      </c>
    </row>
    <row r="59" spans="1:17" x14ac:dyDescent="0.25">
      <c r="A59" s="167" t="s">
        <v>116</v>
      </c>
      <c r="B59" s="75">
        <f>Aetna!I67+Anthem!I67+Humana!I67+Molina!I67+United!I67+Wellcare!I67</f>
        <v>0</v>
      </c>
      <c r="C59" s="76">
        <f>Aetna!J67+Anthem!J67+Humana!J67+Molina!J67+United!J67+Wellcare!J67</f>
        <v>1414238.4200000011</v>
      </c>
      <c r="D59" s="76">
        <f>Aetna!K67+Anthem!K67+Humana!K67+Molina!K67+United!K67+Wellcare!K67</f>
        <v>0</v>
      </c>
      <c r="E59" s="76">
        <f>Aetna!L67+Anthem!L67+Humana!L67+Molina!L67+United!L67+Wellcare!L67</f>
        <v>0</v>
      </c>
      <c r="F59" s="76">
        <f>Aetna!M67+Anthem!M67+Humana!M67+Molina!M67+United!M67+Wellcare!M67</f>
        <v>0</v>
      </c>
      <c r="G59" s="76">
        <f>Aetna!N67+Anthem!N67+Humana!N67+Molina!N67+United!N67+Wellcare!N67</f>
        <v>0</v>
      </c>
      <c r="H59" s="76">
        <f>Aetna!O67+Anthem!O67+Humana!O67+Molina!O67+United!O67+Wellcare!O67</f>
        <v>0</v>
      </c>
      <c r="I59" s="76">
        <f>Aetna!P67+Anthem!P67+Humana!P67+Molina!P67+United!P67+Wellcare!P67</f>
        <v>0</v>
      </c>
      <c r="J59" s="76">
        <f>Aetna!Q67+Anthem!Q67+Humana!Q67+Molina!Q67+United!Q67+Wellcare!Q67</f>
        <v>0</v>
      </c>
      <c r="K59" s="76">
        <f>Aetna!R67+Anthem!R67+Humana!R67+Molina!R67+United!R67+Wellcare!R67</f>
        <v>0</v>
      </c>
      <c r="L59" s="76">
        <f>Aetna!S67+Anthem!S67+Humana!S67+Molina!S67+United!S67+Wellcare!S67</f>
        <v>1245191.2500000002</v>
      </c>
      <c r="M59" s="104">
        <f>Aetna!T67+Anthem!T67+Humana!T67+Molina!T67+United!T67+Wellcare!T67</f>
        <v>0</v>
      </c>
      <c r="N59" s="77">
        <f t="shared" si="4"/>
        <v>2659429.6700000013</v>
      </c>
      <c r="O59" s="24"/>
      <c r="P59" s="81">
        <f t="shared" si="5"/>
        <v>0.17534994880216437</v>
      </c>
      <c r="Q59" s="77">
        <f t="shared" si="6"/>
        <v>221619.13916666678</v>
      </c>
    </row>
    <row r="60" spans="1:17" x14ac:dyDescent="0.25">
      <c r="A60" s="167" t="s">
        <v>26</v>
      </c>
      <c r="B60" s="75">
        <f>Aetna!I19+Anthem!I19+Humana!I19+Molina!I19+United!I19+Wellcare!I19</f>
        <v>3609.31</v>
      </c>
      <c r="C60" s="76">
        <f>Aetna!J19+Anthem!J19+Humana!J19+Molina!J19+United!J19+Wellcare!J19</f>
        <v>-2730.65</v>
      </c>
      <c r="D60" s="76">
        <f>Aetna!K19+Anthem!K19+Humana!K19+Molina!K19+United!K19+Wellcare!K19</f>
        <v>0</v>
      </c>
      <c r="E60" s="76">
        <f>Aetna!L19+Anthem!L19+Humana!L19+Molina!L19+United!L19+Wellcare!L19</f>
        <v>1589.91</v>
      </c>
      <c r="F60" s="76">
        <f>Aetna!M19+Anthem!M19+Humana!M19+Molina!M19+United!M19+Wellcare!M19</f>
        <v>-1289.5899999999999</v>
      </c>
      <c r="G60" s="76">
        <f>Aetna!N19+Anthem!N19+Humana!N19+Molina!N19+United!N19+Wellcare!N19</f>
        <v>2391.1999999999998</v>
      </c>
      <c r="H60" s="76">
        <f>Aetna!O19+Anthem!O19+Humana!O19+Molina!O19+United!O19+Wellcare!O19</f>
        <v>3648.54</v>
      </c>
      <c r="I60" s="76">
        <f>Aetna!P19+Anthem!P19+Humana!P19+Molina!P19+United!P19+Wellcare!P19</f>
        <v>0</v>
      </c>
      <c r="J60" s="76">
        <f>Aetna!Q19+Anthem!Q19+Humana!Q19+Molina!Q19+United!Q19+Wellcare!Q19</f>
        <v>0</v>
      </c>
      <c r="K60" s="76">
        <f>Aetna!R19+Anthem!R19+Humana!R19+Molina!R19+United!R19+Wellcare!R19</f>
        <v>-67.36</v>
      </c>
      <c r="L60" s="76">
        <f>Aetna!S19+Anthem!S19+Humana!S19+Molina!S19+United!S19+Wellcare!S19</f>
        <v>0</v>
      </c>
      <c r="M60" s="104">
        <f>Aetna!T68+Anthem!T68+Humana!T68+Molina!T68+United!T68+Wellcare!T68</f>
        <v>148.63999999999999</v>
      </c>
      <c r="N60" s="77">
        <f t="shared" si="4"/>
        <v>7300</v>
      </c>
      <c r="O60" s="24"/>
      <c r="P60" s="81">
        <f t="shared" si="5"/>
        <v>4.8132674486398404E-4</v>
      </c>
      <c r="Q60" s="77">
        <f t="shared" si="6"/>
        <v>608.33333333333337</v>
      </c>
    </row>
    <row r="61" spans="1:17" x14ac:dyDescent="0.25">
      <c r="A61" s="167" t="s">
        <v>167</v>
      </c>
      <c r="B61" s="75">
        <f>Aetna!I20+Anthem!I20+Humana!I20+Molina!I20+United!I20+Wellcare!I20</f>
        <v>757.2</v>
      </c>
      <c r="C61" s="76">
        <f>Aetna!J20+Anthem!J20+Humana!J20+Molina!J20+United!J20+Wellcare!J20</f>
        <v>992.3</v>
      </c>
      <c r="D61" s="76">
        <f>Aetna!K20+Anthem!K20+Humana!K20+Molina!K20+United!K20+Wellcare!K20</f>
        <v>1066.71</v>
      </c>
      <c r="E61" s="76">
        <f>Aetna!L20+Anthem!L20+Humana!L20+Molina!L20+United!L20+Wellcare!L20</f>
        <v>587.79999999999995</v>
      </c>
      <c r="F61" s="76">
        <f>Aetna!M20+Anthem!M20+Humana!M20+Molina!M20+United!M20+Wellcare!M20</f>
        <v>868.78</v>
      </c>
      <c r="G61" s="76">
        <f>Aetna!N20+Anthem!N20+Humana!N20+Molina!N20+United!N20+Wellcare!N20</f>
        <v>524.01</v>
      </c>
      <c r="H61" s="76">
        <f>Aetna!O20+Anthem!O20+Humana!O20+Molina!O20+United!O20+Wellcare!O20</f>
        <v>0</v>
      </c>
      <c r="I61" s="76">
        <f>Aetna!P20+Anthem!P20+Humana!P20+Molina!P20+United!P20+Wellcare!P20</f>
        <v>0</v>
      </c>
      <c r="J61" s="76">
        <f>Aetna!Q20+Anthem!Q20+Humana!Q20+Molina!Q20+United!Q20+Wellcare!Q20</f>
        <v>0</v>
      </c>
      <c r="K61" s="76">
        <f>Aetna!R20+Anthem!R20+Humana!R20+Molina!R20+United!R20+Wellcare!R20</f>
        <v>0</v>
      </c>
      <c r="L61" s="76">
        <f>Aetna!S20+Anthem!S20+Humana!S20+Molina!S20+United!S20+Wellcare!S20</f>
        <v>0</v>
      </c>
      <c r="M61" s="104">
        <f>Aetna!T69+Anthem!T69+Humana!T69+Molina!T69+United!T69+Wellcare!T69</f>
        <v>17350.990000000002</v>
      </c>
      <c r="N61" s="77">
        <f t="shared" si="4"/>
        <v>22147.79</v>
      </c>
      <c r="O61" s="24"/>
      <c r="P61" s="81">
        <f t="shared" si="5"/>
        <v>1.4603183104974105E-3</v>
      </c>
      <c r="Q61" s="77">
        <f t="shared" si="6"/>
        <v>1845.6491666666668</v>
      </c>
    </row>
    <row r="62" spans="1:17" x14ac:dyDescent="0.25">
      <c r="A62" s="167" t="s">
        <v>118</v>
      </c>
      <c r="B62" s="75">
        <f>Aetna!I68+Anthem!I68+Humana!I68+Molina!I68+United!I68+Wellcare!I68</f>
        <v>0</v>
      </c>
      <c r="C62" s="76">
        <f>Aetna!J68+Anthem!J68+Humana!J68+Molina!J68+United!J68+Wellcare!J68</f>
        <v>0</v>
      </c>
      <c r="D62" s="76">
        <f>Aetna!K68+Anthem!K68+Humana!K68+Molina!K68+United!K68+Wellcare!K68</f>
        <v>0</v>
      </c>
      <c r="E62" s="76">
        <f>Aetna!L68+Anthem!L68+Humana!L68+Molina!L68+United!L68+Wellcare!L68</f>
        <v>0</v>
      </c>
      <c r="F62" s="76">
        <f>Aetna!M68+Anthem!M68+Humana!M68+Molina!M68+United!M68+Wellcare!M68</f>
        <v>0</v>
      </c>
      <c r="G62" s="76">
        <f>Aetna!N68+Anthem!N68+Humana!N68+Molina!N68+United!N68+Wellcare!N68</f>
        <v>0</v>
      </c>
      <c r="H62" s="76">
        <f>Aetna!O68+Anthem!O68+Humana!O68+Molina!O68+United!O68+Wellcare!O68</f>
        <v>0</v>
      </c>
      <c r="I62" s="76">
        <f>Aetna!P68+Anthem!P68+Humana!P68+Molina!P68+United!P68+Wellcare!P68</f>
        <v>1797.95</v>
      </c>
      <c r="J62" s="76">
        <f>Aetna!Q68+Anthem!Q68+Humana!Q68+Molina!Q68+United!Q68+Wellcare!Q68</f>
        <v>1179.47</v>
      </c>
      <c r="K62" s="76">
        <f>Aetna!R68+Anthem!R68+Humana!R68+Molina!R68+United!R68+Wellcare!R68</f>
        <v>126.62</v>
      </c>
      <c r="L62" s="76">
        <f>Aetna!S68+Anthem!S68+Humana!S68+Molina!S68+United!S68+Wellcare!S68</f>
        <v>96.13</v>
      </c>
      <c r="M62" s="104">
        <f>Aetna!T70+Anthem!T70+Humana!T70+Molina!T70+United!T70+Wellcare!T70</f>
        <v>20637.759999999998</v>
      </c>
      <c r="N62" s="77">
        <f t="shared" si="4"/>
        <v>23837.93</v>
      </c>
      <c r="O62" s="24"/>
      <c r="P62" s="81">
        <f t="shared" si="5"/>
        <v>1.5717579796158234E-3</v>
      </c>
      <c r="Q62" s="77">
        <f t="shared" si="6"/>
        <v>1986.4941666666666</v>
      </c>
    </row>
    <row r="63" spans="1:17" x14ac:dyDescent="0.25">
      <c r="A63" s="167" t="s">
        <v>31</v>
      </c>
      <c r="B63" s="75">
        <f>Aetna!I22+Anthem!I22+Humana!I22+Molina!I22+United!I22+Wellcare!I22</f>
        <v>260375.01</v>
      </c>
      <c r="C63" s="76">
        <f>Aetna!J22+Anthem!J22+Humana!J22+Molina!J22+United!J22+Wellcare!J22</f>
        <v>265448.25</v>
      </c>
      <c r="D63" s="76">
        <f>Aetna!K22+Anthem!K22+Humana!K22+Molina!K22+United!K22+Wellcare!K22</f>
        <v>598145.17000000004</v>
      </c>
      <c r="E63" s="76">
        <f>Aetna!L22+Anthem!L22+Humana!L22+Molina!L22+United!L22+Wellcare!L22</f>
        <v>560105.68999999994</v>
      </c>
      <c r="F63" s="76">
        <f>Aetna!M22+Anthem!M22+Humana!M22+Molina!M22+United!M22+Wellcare!M22</f>
        <v>621750.05999999994</v>
      </c>
      <c r="G63" s="76">
        <f>Aetna!N22+Anthem!N22+Humana!N22+Molina!N22+United!N22+Wellcare!N22</f>
        <v>467724.15</v>
      </c>
      <c r="H63" s="76">
        <f>Aetna!O22+Anthem!O22+Humana!O22+Molina!O22+United!O22+Wellcare!O22</f>
        <v>387835.16000000003</v>
      </c>
      <c r="I63" s="76">
        <f>Aetna!P22+Anthem!P22+Humana!P22+Molina!P22+United!P22+Wellcare!P22</f>
        <v>324093.34999999998</v>
      </c>
      <c r="J63" s="76">
        <f>Aetna!Q22+Anthem!Q22+Humana!Q22+Molina!Q22+United!Q22+Wellcare!Q22</f>
        <v>453642.43999999994</v>
      </c>
      <c r="K63" s="76">
        <f>Aetna!R22+Anthem!R22+Humana!R22+Molina!R22+United!R22+Wellcare!R22</f>
        <v>458946.86</v>
      </c>
      <c r="L63" s="76">
        <f>Aetna!S22+Anthem!S22+Humana!S22+Molina!S22+United!S22+Wellcare!S22</f>
        <v>519174</v>
      </c>
      <c r="M63" s="104">
        <f>Aetna!T71+Anthem!T71+Humana!T71+Molina!T71+United!T71+Wellcare!T71</f>
        <v>1281978.19</v>
      </c>
      <c r="N63" s="77">
        <f t="shared" si="4"/>
        <v>6199218.3300000001</v>
      </c>
      <c r="O63" s="24"/>
      <c r="P63" s="81">
        <f t="shared" si="5"/>
        <v>0.40874651773699222</v>
      </c>
      <c r="Q63" s="77">
        <f t="shared" si="6"/>
        <v>516601.52750000003</v>
      </c>
    </row>
    <row r="64" spans="1:17" x14ac:dyDescent="0.25">
      <c r="A64" s="167" t="s">
        <v>120</v>
      </c>
      <c r="B64" s="75">
        <f>Aetna!I69+Anthem!I69+Humana!I69+Molina!I69+United!I69+Wellcare!I69</f>
        <v>191.73</v>
      </c>
      <c r="C64" s="76">
        <f>Aetna!J69+Anthem!J69+Humana!J69+Molina!J69+United!J69+Wellcare!J69</f>
        <v>309.89</v>
      </c>
      <c r="D64" s="76">
        <f>Aetna!K69+Anthem!K69+Humana!K69+Molina!K69+United!K69+Wellcare!K69</f>
        <v>461.99</v>
      </c>
      <c r="E64" s="76">
        <f>Aetna!L69+Anthem!L69+Humana!L69+Molina!L69+United!L69+Wellcare!L69</f>
        <v>253.36</v>
      </c>
      <c r="F64" s="76">
        <f>Aetna!M69+Anthem!M69+Humana!M69+Molina!M69+United!M69+Wellcare!M69</f>
        <v>314.22000000000003</v>
      </c>
      <c r="G64" s="76">
        <f>Aetna!N69+Anthem!N69+Humana!N69+Molina!N69+United!N69+Wellcare!N69</f>
        <v>428.85</v>
      </c>
      <c r="H64" s="76">
        <f>Aetna!O69+Anthem!O69+Humana!O69+Molina!O69+United!O69+Wellcare!O69</f>
        <v>18042.21</v>
      </c>
      <c r="I64" s="76">
        <f>Aetna!P69+Anthem!P69+Humana!P69+Molina!P69+United!P69+Wellcare!P69</f>
        <v>15094.24</v>
      </c>
      <c r="J64" s="76">
        <f>Aetna!Q69+Anthem!Q69+Humana!Q69+Molina!Q69+United!Q69+Wellcare!Q69</f>
        <v>19034.34</v>
      </c>
      <c r="K64" s="76">
        <f>Aetna!R69+Anthem!R69+Humana!R69+Molina!R69+United!R69+Wellcare!R69</f>
        <v>13920.1</v>
      </c>
      <c r="L64" s="76">
        <f>Aetna!S69+Anthem!S69+Humana!S69+Molina!S69+United!S69+Wellcare!S69</f>
        <v>9442.2900000000009</v>
      </c>
      <c r="M64" s="104">
        <f>Aetna!T72+Anthem!T72+Humana!T72+Molina!T72+United!T72+Wellcare!T72</f>
        <v>882865.03</v>
      </c>
      <c r="N64" s="77">
        <f t="shared" si="4"/>
        <v>960358.25</v>
      </c>
      <c r="O64" s="24"/>
      <c r="P64" s="81">
        <f t="shared" si="5"/>
        <v>6.3321384982982495E-2</v>
      </c>
      <c r="Q64" s="77">
        <f t="shared" si="6"/>
        <v>80029.854166666672</v>
      </c>
    </row>
    <row r="65" spans="1:17" x14ac:dyDescent="0.25">
      <c r="A65" s="167" t="s">
        <v>122</v>
      </c>
      <c r="B65" s="75">
        <f>Aetna!I70+Anthem!I70+Humana!I70+Molina!I70+United!I70+Wellcare!I70</f>
        <v>0</v>
      </c>
      <c r="C65" s="76">
        <f>Aetna!J70+Anthem!J70+Humana!J70+Molina!J70+United!J70+Wellcare!J70</f>
        <v>0</v>
      </c>
      <c r="D65" s="76">
        <f>Aetna!K70+Anthem!K70+Humana!K70+Molina!K70+United!K70+Wellcare!K70</f>
        <v>596.85</v>
      </c>
      <c r="E65" s="76">
        <f>Aetna!L70+Anthem!L70+Humana!L70+Molina!L70+United!L70+Wellcare!L70</f>
        <v>1680.6</v>
      </c>
      <c r="F65" s="76">
        <f>Aetna!M70+Anthem!M70+Humana!M70+Molina!M70+United!M70+Wellcare!M70</f>
        <v>-186.56</v>
      </c>
      <c r="G65" s="76">
        <f>Aetna!N70+Anthem!N70+Humana!N70+Molina!N70+United!N70+Wellcare!N70</f>
        <v>-458.01</v>
      </c>
      <c r="H65" s="76">
        <f>Aetna!O70+Anthem!O70+Humana!O70+Molina!O70+United!O70+Wellcare!O70</f>
        <v>18309.169999999998</v>
      </c>
      <c r="I65" s="76">
        <f>Aetna!P70+Anthem!P70+Humana!P70+Molina!P70+United!P70+Wellcare!P70</f>
        <v>4636.04</v>
      </c>
      <c r="J65" s="76">
        <f>Aetna!Q70+Anthem!Q70+Humana!Q70+Molina!Q70+United!Q70+Wellcare!Q70</f>
        <v>3089.75</v>
      </c>
      <c r="K65" s="76">
        <f>Aetna!R70+Anthem!R70+Humana!R70+Molina!R70+United!R70+Wellcare!R70</f>
        <v>-11061.36</v>
      </c>
      <c r="L65" s="76">
        <f>Aetna!S70+Anthem!S70+Humana!S70+Molina!S70+United!S70+Wellcare!S70</f>
        <v>26329.69</v>
      </c>
      <c r="M65" s="104">
        <f>Aetna!T73+Anthem!T73+Humana!T73+Molina!T73+United!T73+Wellcare!T73</f>
        <v>5270122.8100000005</v>
      </c>
      <c r="N65" s="77">
        <f t="shared" si="4"/>
        <v>5313058.9800000004</v>
      </c>
      <c r="O65" s="24"/>
      <c r="P65" s="81">
        <f t="shared" si="5"/>
        <v>0.3503174498785972</v>
      </c>
      <c r="Q65" s="77">
        <f t="shared" si="6"/>
        <v>442754.91500000004</v>
      </c>
    </row>
    <row r="66" spans="1:17" x14ac:dyDescent="0.25">
      <c r="A66" s="167" t="s">
        <v>124</v>
      </c>
      <c r="B66" s="75">
        <f>Aetna!I71+Anthem!I71+Humana!I71+Molina!I71+United!I71+Wellcare!I71</f>
        <v>1429598.9500000002</v>
      </c>
      <c r="C66" s="76">
        <f>Aetna!J71+Anthem!J71+Humana!J71+Molina!J71+United!J71+Wellcare!J71</f>
        <v>1297580.28</v>
      </c>
      <c r="D66" s="76">
        <f>Aetna!K71+Anthem!K71+Humana!K71+Molina!K71+United!K71+Wellcare!K71</f>
        <v>1433426.82</v>
      </c>
      <c r="E66" s="76">
        <f>Aetna!L71+Anthem!L71+Humana!L71+Molina!L71+United!L71+Wellcare!L71</f>
        <v>1418752.5899999999</v>
      </c>
      <c r="F66" s="76">
        <f>Aetna!M71+Anthem!M71+Humana!M71+Molina!M71+United!M71+Wellcare!M71</f>
        <v>1244523.21</v>
      </c>
      <c r="G66" s="76">
        <f>Aetna!N71+Anthem!N71+Humana!N71+Molina!N71+United!N71+Wellcare!N71</f>
        <v>1250542.96</v>
      </c>
      <c r="H66" s="76">
        <f>Aetna!O71+Anthem!O71+Humana!O71+Molina!O71+United!O71+Wellcare!O71</f>
        <v>1221430.4000000001</v>
      </c>
      <c r="I66" s="76">
        <f>Aetna!P71+Anthem!P71+Humana!P71+Molina!P71+United!P71+Wellcare!P71</f>
        <v>1206478.74</v>
      </c>
      <c r="J66" s="76">
        <f>Aetna!Q71+Anthem!Q71+Humana!Q71+Molina!Q71+United!Q71+Wellcare!Q71</f>
        <v>1557407.63</v>
      </c>
      <c r="K66" s="76">
        <f>Aetna!R71+Anthem!R71+Humana!R71+Molina!R71+United!R71+Wellcare!R71</f>
        <v>1483056.2400000002</v>
      </c>
      <c r="L66" s="76">
        <f>Aetna!S71+Anthem!S71+Humana!S71+Molina!S71+United!S71+Wellcare!S71</f>
        <v>1501928.44</v>
      </c>
      <c r="M66" s="104">
        <f>Aetna!T74+Anthem!T74+Humana!T74+Molina!T74+United!T74+Wellcare!T74</f>
        <v>0</v>
      </c>
      <c r="N66" s="77">
        <f t="shared" si="4"/>
        <v>15044726.260000002</v>
      </c>
      <c r="O66" s="24"/>
      <c r="P66" s="81">
        <f t="shared" si="5"/>
        <v>0.99197659151993178</v>
      </c>
      <c r="Q66" s="77">
        <f t="shared" si="6"/>
        <v>1253727.1883333335</v>
      </c>
    </row>
    <row r="67" spans="1:17" x14ac:dyDescent="0.25">
      <c r="A67" s="167" t="s">
        <v>37</v>
      </c>
      <c r="B67" s="75">
        <f>Aetna!I25+Anthem!I25+Humana!I25+Molina!I25+United!I25+Wellcare!I25</f>
        <v>1981852.9699999997</v>
      </c>
      <c r="C67" s="76">
        <f>Aetna!J25+Anthem!J25+Humana!J25+Molina!J25+United!J25+Wellcare!J25</f>
        <v>1032094.57</v>
      </c>
      <c r="D67" s="76">
        <f>Aetna!K25+Anthem!K25+Humana!K25+Molina!K25+United!K25+Wellcare!K25</f>
        <v>3522085.3599999994</v>
      </c>
      <c r="E67" s="76">
        <f>Aetna!L25+Anthem!L25+Humana!L25+Molina!L25+United!L25+Wellcare!L25</f>
        <v>1881074.69</v>
      </c>
      <c r="F67" s="76">
        <f>Aetna!M25+Anthem!M25+Humana!M25+Molina!M25+United!M25+Wellcare!M25</f>
        <v>1859729.6500000001</v>
      </c>
      <c r="G67" s="76">
        <f>Aetna!N25+Anthem!N25+Humana!N25+Molina!N25+United!N25+Wellcare!N25</f>
        <v>2485372.5700000003</v>
      </c>
      <c r="H67" s="76">
        <f>Aetna!O25+Anthem!O25+Humana!O25+Molina!O25+United!O25+Wellcare!O25</f>
        <v>1921098.21</v>
      </c>
      <c r="I67" s="76">
        <f>Aetna!P25+Anthem!P25+Humana!P25+Molina!P25+United!P25+Wellcare!P25</f>
        <v>1634160.6600000001</v>
      </c>
      <c r="J67" s="76">
        <f>Aetna!Q25+Anthem!Q25+Humana!Q25+Molina!Q25+United!Q25+Wellcare!Q25</f>
        <v>2041083.83</v>
      </c>
      <c r="K67" s="76">
        <f>Aetna!R25+Anthem!R25+Humana!R25+Molina!R25+United!R25+Wellcare!R25</f>
        <v>1870110.8599999999</v>
      </c>
      <c r="L67" s="76">
        <f>Aetna!S25+Anthem!S25+Humana!S25+Molina!S25+United!S25+Wellcare!S25</f>
        <v>1841400.8699999999</v>
      </c>
      <c r="M67" s="104">
        <f>Aetna!T75+Anthem!T75+Humana!T75+Molina!T75+United!T75+Wellcare!T75</f>
        <v>1038358.75</v>
      </c>
      <c r="N67" s="77">
        <f t="shared" si="4"/>
        <v>23108422.989999998</v>
      </c>
      <c r="O67" s="24"/>
      <c r="P67" s="81">
        <f t="shared" si="5"/>
        <v>1.5236578105091441</v>
      </c>
      <c r="Q67" s="77">
        <f t="shared" si="6"/>
        <v>1925701.9158333333</v>
      </c>
    </row>
    <row r="68" spans="1:17" x14ac:dyDescent="0.25">
      <c r="A68" s="167" t="s">
        <v>126</v>
      </c>
      <c r="B68" s="75">
        <f>Aetna!I72+Anthem!I72+Humana!I72+Molina!I72+United!I72+Wellcare!I72</f>
        <v>1256011.3499999999</v>
      </c>
      <c r="C68" s="76">
        <f>Aetna!J72+Anthem!J72+Humana!J72+Molina!J72+United!J72+Wellcare!J72</f>
        <v>1069910.22</v>
      </c>
      <c r="D68" s="76">
        <f>Aetna!K72+Anthem!K72+Humana!K72+Molina!K72+United!K72+Wellcare!K72</f>
        <v>1123548.8799999999</v>
      </c>
      <c r="E68" s="76">
        <f>Aetna!L72+Anthem!L72+Humana!L72+Molina!L72+United!L72+Wellcare!L72</f>
        <v>1111016.8999999999</v>
      </c>
      <c r="F68" s="76">
        <f>Aetna!M72+Anthem!M72+Humana!M72+Molina!M72+United!M72+Wellcare!M72</f>
        <v>1028646.33</v>
      </c>
      <c r="G68" s="76">
        <f>Aetna!N72+Anthem!N72+Humana!N72+Molina!N72+United!N72+Wellcare!N72</f>
        <v>1033746.53</v>
      </c>
      <c r="H68" s="76">
        <f>Aetna!O72+Anthem!O72+Humana!O72+Molina!O72+United!O72+Wellcare!O72</f>
        <v>662006.57000000007</v>
      </c>
      <c r="I68" s="76">
        <f>Aetna!P72+Anthem!P72+Humana!P72+Molina!P72+United!P72+Wellcare!P72</f>
        <v>842758.26</v>
      </c>
      <c r="J68" s="76">
        <f>Aetna!Q72+Anthem!Q72+Humana!Q72+Molina!Q72+United!Q72+Wellcare!Q72</f>
        <v>980479.80999999994</v>
      </c>
      <c r="K68" s="76">
        <f>Aetna!R72+Anthem!R72+Humana!R72+Molina!R72+United!R72+Wellcare!R72</f>
        <v>900787</v>
      </c>
      <c r="L68" s="76">
        <f>Aetna!S72+Anthem!S72+Humana!S72+Molina!S72+United!S72+Wellcare!S72</f>
        <v>841422.71000000008</v>
      </c>
      <c r="M68" s="104">
        <f>Aetna!T76+Anthem!T76+Humana!T76+Molina!T76+United!T76+Wellcare!T76</f>
        <v>1084116.78</v>
      </c>
      <c r="N68" s="77">
        <f t="shared" si="4"/>
        <v>11934451.34</v>
      </c>
      <c r="O68" s="24"/>
      <c r="P68" s="81">
        <f t="shared" si="5"/>
        <v>0.78690008427668656</v>
      </c>
      <c r="Q68" s="77">
        <f t="shared" si="6"/>
        <v>994537.61166666669</v>
      </c>
    </row>
    <row r="69" spans="1:17" x14ac:dyDescent="0.25">
      <c r="A69" s="167" t="s">
        <v>128</v>
      </c>
      <c r="B69" s="75">
        <f>Aetna!I73+Anthem!I73+Humana!I73+Molina!I73+United!I73+Wellcare!I73</f>
        <v>6808281.6700000018</v>
      </c>
      <c r="C69" s="76">
        <f>Aetna!J73+Anthem!J73+Humana!J73+Molina!J73+United!J73+Wellcare!J73</f>
        <v>6022870.9000000022</v>
      </c>
      <c r="D69" s="76">
        <f>Aetna!K73+Anthem!K73+Humana!K73+Molina!K73+United!K73+Wellcare!K73</f>
        <v>7725370.2899999982</v>
      </c>
      <c r="E69" s="76">
        <f>Aetna!L73+Anthem!L73+Humana!L73+Molina!L73+United!L73+Wellcare!L73</f>
        <v>7633921.1399999969</v>
      </c>
      <c r="F69" s="76">
        <f>Aetna!M73+Anthem!M73+Humana!M73+Molina!M73+United!M73+Wellcare!M73</f>
        <v>6884461.1399999987</v>
      </c>
      <c r="G69" s="76">
        <f>Aetna!N73+Anthem!N73+Humana!N73+Molina!N73+United!N73+Wellcare!N73</f>
        <v>6460320.3699999992</v>
      </c>
      <c r="H69" s="76">
        <f>Aetna!O73+Anthem!O73+Humana!O73+Molina!O73+United!O73+Wellcare!O73</f>
        <v>5103812.4400000004</v>
      </c>
      <c r="I69" s="76">
        <f>Aetna!P73+Anthem!P73+Humana!P73+Molina!P73+United!P73+Wellcare!P73</f>
        <v>4617320.2300000004</v>
      </c>
      <c r="J69" s="76">
        <f>Aetna!Q73+Anthem!Q73+Humana!Q73+Molina!Q73+United!Q73+Wellcare!Q73</f>
        <v>5057039.2200000007</v>
      </c>
      <c r="K69" s="76">
        <f>Aetna!R73+Anthem!R73+Humana!R73+Molina!R73+United!R73+Wellcare!R73</f>
        <v>4693975.3000000007</v>
      </c>
      <c r="L69" s="76">
        <f>Aetna!S73+Anthem!S73+Humana!S73+Molina!S73+United!S73+Wellcare!S73</f>
        <v>5808773.4399999995</v>
      </c>
      <c r="M69" s="104">
        <f>Aetna!T77+Anthem!T77+Humana!T77+Molina!T77+United!T77+Wellcare!T77</f>
        <v>0</v>
      </c>
      <c r="N69" s="77">
        <f t="shared" si="4"/>
        <v>66816146.139999986</v>
      </c>
      <c r="O69" s="24"/>
      <c r="P69" s="81">
        <f t="shared" si="5"/>
        <v>4.4055339898523895</v>
      </c>
      <c r="Q69" s="77">
        <f t="shared" si="6"/>
        <v>5568012.1783333318</v>
      </c>
    </row>
    <row r="70" spans="1:17" x14ac:dyDescent="0.25">
      <c r="A70" s="167" t="s">
        <v>61</v>
      </c>
      <c r="B70" s="75">
        <f>Aetna!I37+Anthem!I37+Humana!I37+Molina!I37+United!I37+Wellcare!I37</f>
        <v>115249.82</v>
      </c>
      <c r="C70" s="76">
        <f>Aetna!J37+Anthem!J37+Humana!J37+Molina!J37+United!J37+Wellcare!J37</f>
        <v>75817.819999999992</v>
      </c>
      <c r="D70" s="76">
        <f>Aetna!K37+Anthem!K37+Humana!K37+Molina!K37+United!K37+Wellcare!K37</f>
        <v>62053.99</v>
      </c>
      <c r="E70" s="76">
        <f>Aetna!L37+Anthem!L37+Humana!L37+Molina!L37+United!L37+Wellcare!L37</f>
        <v>105079.29000000001</v>
      </c>
      <c r="F70" s="76">
        <f>Aetna!M37+Anthem!M37+Humana!M37+Molina!M37+United!M37+Wellcare!M37</f>
        <v>161406.41</v>
      </c>
      <c r="G70" s="76">
        <f>Aetna!N37+Anthem!N37+Humana!N37+Molina!N37+United!N37+Wellcare!N37</f>
        <v>106093.38</v>
      </c>
      <c r="H70" s="76">
        <f>Aetna!O37+Anthem!O37+Humana!O37+Molina!O37+United!O37+Wellcare!O37</f>
        <v>103765.95</v>
      </c>
      <c r="I70" s="76">
        <f>Aetna!P37+Anthem!P37+Humana!P37+Molina!P37+United!P37+Wellcare!P37</f>
        <v>118800.28</v>
      </c>
      <c r="J70" s="76">
        <f>Aetna!Q37+Anthem!Q37+Humana!Q37+Molina!Q37+United!Q37+Wellcare!Q37</f>
        <v>84189.18</v>
      </c>
      <c r="K70" s="76">
        <f>Aetna!R37+Anthem!R37+Humana!R37+Molina!R37+United!R37+Wellcare!R37</f>
        <v>148880.95999999999</v>
      </c>
      <c r="L70" s="76">
        <f>Aetna!S37+Anthem!S37+Humana!S37+Molina!S37+United!S37+Wellcare!S37</f>
        <v>158643.9</v>
      </c>
      <c r="M70" s="104">
        <f>Aetna!T78+Anthem!T78+Humana!T78+Molina!T78+United!T78+Wellcare!T78</f>
        <v>0</v>
      </c>
      <c r="N70" s="77">
        <f t="shared" si="4"/>
        <v>1239980.98</v>
      </c>
      <c r="O70" s="24"/>
      <c r="P70" s="81">
        <f t="shared" si="5"/>
        <v>8.1758357369404497E-2</v>
      </c>
      <c r="Q70" s="77">
        <f t="shared" si="6"/>
        <v>103331.74833333334</v>
      </c>
    </row>
    <row r="71" spans="1:17" x14ac:dyDescent="0.25">
      <c r="A71" s="167" t="s">
        <v>63</v>
      </c>
      <c r="B71" s="75">
        <f>Aetna!I38+Anthem!I38+Humana!I38+Molina!I38+United!I38+Wellcare!I38</f>
        <v>2437</v>
      </c>
      <c r="C71" s="76">
        <f>Aetna!J38+Anthem!J38+Humana!J38+Molina!J38+United!J38+Wellcare!J38</f>
        <v>4272</v>
      </c>
      <c r="D71" s="76">
        <f>Aetna!K38+Anthem!K38+Humana!K38+Molina!K38+United!K38+Wellcare!K38</f>
        <v>6681</v>
      </c>
      <c r="E71" s="76">
        <f>Aetna!L38+Anthem!L38+Humana!L38+Molina!L38+United!L38+Wellcare!L38</f>
        <v>5214</v>
      </c>
      <c r="F71" s="76">
        <f>Aetna!M38+Anthem!M38+Humana!M38+Molina!M38+United!M38+Wellcare!M38</f>
        <v>6038.05</v>
      </c>
      <c r="G71" s="76">
        <f>Aetna!N38+Anthem!N38+Humana!N38+Molina!N38+United!N38+Wellcare!N38</f>
        <v>5358.09</v>
      </c>
      <c r="H71" s="76">
        <f>Aetna!O38+Anthem!O38+Humana!O38+Molina!O38+United!O38+Wellcare!O38</f>
        <v>2231.4899999999998</v>
      </c>
      <c r="I71" s="76">
        <f>Aetna!P38+Anthem!P38+Humana!P38+Molina!P38+United!P38+Wellcare!P38</f>
        <v>1771</v>
      </c>
      <c r="J71" s="76">
        <f>Aetna!Q38+Anthem!Q38+Humana!Q38+Molina!Q38+United!Q38+Wellcare!Q38</f>
        <v>3480.65</v>
      </c>
      <c r="K71" s="76">
        <f>Aetna!R38+Anthem!R38+Humana!R38+Molina!R38+United!R38+Wellcare!R38</f>
        <v>3551.06</v>
      </c>
      <c r="L71" s="76">
        <f>Aetna!S38+Anthem!S38+Humana!S38+Molina!S38+United!S38+Wellcare!S38</f>
        <v>1726.05</v>
      </c>
      <c r="M71" s="104">
        <f>Aetna!T79+Anthem!T79+Humana!T79+Molina!T79+United!T79+Wellcare!T79</f>
        <v>241158433.6500001</v>
      </c>
      <c r="N71" s="77">
        <f t="shared" si="4"/>
        <v>241201194.04000008</v>
      </c>
      <c r="O71" s="24"/>
      <c r="P71" s="81">
        <f t="shared" si="5"/>
        <v>15.90364186090129</v>
      </c>
      <c r="Q71" s="77">
        <f t="shared" si="6"/>
        <v>20100099.503333341</v>
      </c>
    </row>
    <row r="72" spans="1:17" x14ac:dyDescent="0.25">
      <c r="A72" s="167" t="s">
        <v>130</v>
      </c>
      <c r="B72" s="75">
        <f>Aetna!I74+Anthem!I74+Humana!I74+Molina!I74+United!I74+Wellcare!I74</f>
        <v>0</v>
      </c>
      <c r="C72" s="76">
        <f>Aetna!J74+Anthem!J74+Humana!J74+Molina!J74+United!J74+Wellcare!J74</f>
        <v>0</v>
      </c>
      <c r="D72" s="76">
        <f>Aetna!K74+Anthem!K74+Humana!K74+Molina!K74+United!K74+Wellcare!K74</f>
        <v>0</v>
      </c>
      <c r="E72" s="76">
        <f>Aetna!L74+Anthem!L74+Humana!L74+Molina!L74+United!L74+Wellcare!L74</f>
        <v>0</v>
      </c>
      <c r="F72" s="76">
        <f>Aetna!M74+Anthem!M74+Humana!M74+Molina!M74+United!M74+Wellcare!M74</f>
        <v>0</v>
      </c>
      <c r="G72" s="76">
        <f>Aetna!N74+Anthem!N74+Humana!N74+Molina!N74+United!N74+Wellcare!N74</f>
        <v>0</v>
      </c>
      <c r="H72" s="76">
        <f>Aetna!O74+Anthem!O74+Humana!O74+Molina!O74+United!O74+Wellcare!O74</f>
        <v>0</v>
      </c>
      <c r="I72" s="76">
        <f>Aetna!P74+Anthem!P74+Humana!P74+Molina!P74+United!P74+Wellcare!P74</f>
        <v>0</v>
      </c>
      <c r="J72" s="76">
        <f>Aetna!Q74+Anthem!Q74+Humana!Q74+Molina!Q74+United!Q74+Wellcare!Q74</f>
        <v>0</v>
      </c>
      <c r="K72" s="76">
        <f>Aetna!R74+Anthem!R74+Humana!R74+Molina!R74+United!R74+Wellcare!R74</f>
        <v>0</v>
      </c>
      <c r="L72" s="76">
        <f>Aetna!S74+Anthem!S74+Humana!S74+Molina!S74+United!S74+Wellcare!S74</f>
        <v>0</v>
      </c>
      <c r="M72" s="104">
        <f>Aetna!T80+Anthem!T80+Humana!T80+Molina!T80+United!T80+Wellcare!T80</f>
        <v>0</v>
      </c>
      <c r="N72" s="77">
        <f t="shared" si="4"/>
        <v>0</v>
      </c>
      <c r="O72" s="24"/>
      <c r="P72" s="81">
        <f t="shared" si="5"/>
        <v>0</v>
      </c>
      <c r="Q72" s="77">
        <f t="shared" si="6"/>
        <v>0</v>
      </c>
    </row>
    <row r="73" spans="1:17" x14ac:dyDescent="0.25">
      <c r="A73" s="167" t="s">
        <v>132</v>
      </c>
      <c r="B73" s="75">
        <f>Aetna!I75+Anthem!I75+Humana!I75+Molina!I75+United!I75+Wellcare!I75</f>
        <v>1224283.76</v>
      </c>
      <c r="C73" s="76">
        <f>Aetna!J75+Anthem!J75+Humana!J75+Molina!J75+United!J75+Wellcare!J75</f>
        <v>1037176.7</v>
      </c>
      <c r="D73" s="76">
        <f>Aetna!K75+Anthem!K75+Humana!K75+Molina!K75+United!K75+Wellcare!K75</f>
        <v>1376453.49</v>
      </c>
      <c r="E73" s="76">
        <f>Aetna!L75+Anthem!L75+Humana!L75+Molina!L75+United!L75+Wellcare!L75</f>
        <v>1152860.4200000002</v>
      </c>
      <c r="F73" s="76">
        <f>Aetna!M75+Anthem!M75+Humana!M75+Molina!M75+United!M75+Wellcare!M75</f>
        <v>1301744.2</v>
      </c>
      <c r="G73" s="76">
        <f>Aetna!N75+Anthem!N75+Humana!N75+Molina!N75+United!N75+Wellcare!N75</f>
        <v>1243462.46</v>
      </c>
      <c r="H73" s="76">
        <f>Aetna!O75+Anthem!O75+Humana!O75+Molina!O75+United!O75+Wellcare!O75</f>
        <v>1065167.7200000002</v>
      </c>
      <c r="I73" s="76">
        <f>Aetna!P75+Anthem!P75+Humana!P75+Molina!P75+United!P75+Wellcare!P75</f>
        <v>971546.82</v>
      </c>
      <c r="J73" s="76">
        <f>Aetna!Q75+Anthem!Q75+Humana!Q75+Molina!Q75+United!Q75+Wellcare!Q75</f>
        <v>1181249.25</v>
      </c>
      <c r="K73" s="76">
        <f>Aetna!R75+Anthem!R75+Humana!R75+Molina!R75+United!R75+Wellcare!R75</f>
        <v>1058005.06</v>
      </c>
      <c r="L73" s="76">
        <f>Aetna!S75+Anthem!S75+Humana!S75+Molina!S75+United!S75+Wellcare!S75</f>
        <v>1013138.84</v>
      </c>
      <c r="M73" s="104">
        <f>Aetna!T81+Anthem!T81+Humana!T81+Molina!T81+United!T81+Wellcare!T81</f>
        <v>0</v>
      </c>
      <c r="N73" s="77">
        <f t="shared" si="4"/>
        <v>12625088.720000001</v>
      </c>
      <c r="O73" s="24"/>
      <c r="P73" s="81">
        <f t="shared" si="5"/>
        <v>0.83243737770090453</v>
      </c>
      <c r="Q73" s="77">
        <f t="shared" si="6"/>
        <v>1052090.7266666668</v>
      </c>
    </row>
    <row r="74" spans="1:17" x14ac:dyDescent="0.25">
      <c r="A74" s="167" t="s">
        <v>134</v>
      </c>
      <c r="B74" s="75">
        <f>Aetna!I76+Anthem!I76+Humana!I76+Molina!I76+United!I76+Wellcare!I76</f>
        <v>921695.76</v>
      </c>
      <c r="C74" s="76">
        <f>Aetna!J76+Anthem!J76+Humana!J76+Molina!J76+United!J76+Wellcare!J76</f>
        <v>1123336.1000000001</v>
      </c>
      <c r="D74" s="76">
        <f>Aetna!K76+Anthem!K76+Humana!K76+Molina!K76+United!K76+Wellcare!K76</f>
        <v>1042194.35</v>
      </c>
      <c r="E74" s="76">
        <f>Aetna!L76+Anthem!L76+Humana!L76+Molina!L76+United!L76+Wellcare!L76</f>
        <v>956004.99</v>
      </c>
      <c r="F74" s="76">
        <f>Aetna!M76+Anthem!M76+Humana!M76+Molina!M76+United!M76+Wellcare!M76</f>
        <v>697119.98</v>
      </c>
      <c r="G74" s="76">
        <f>Aetna!N76+Anthem!N76+Humana!N76+Molina!N76+United!N76+Wellcare!N76</f>
        <v>913314.6</v>
      </c>
      <c r="H74" s="76">
        <f>Aetna!O76+Anthem!O76+Humana!O76+Molina!O76+United!O76+Wellcare!O76</f>
        <v>983013.69</v>
      </c>
      <c r="I74" s="76">
        <f>Aetna!P76+Anthem!P76+Humana!P76+Molina!P76+United!P76+Wellcare!P76</f>
        <v>726671.95</v>
      </c>
      <c r="J74" s="76">
        <f>Aetna!Q76+Anthem!Q76+Humana!Q76+Molina!Q76+United!Q76+Wellcare!Q76</f>
        <v>798915.71</v>
      </c>
      <c r="K74" s="76">
        <f>Aetna!R76+Anthem!R76+Humana!R76+Molina!R76+United!R76+Wellcare!R76</f>
        <v>671156.07</v>
      </c>
      <c r="L74" s="76">
        <f>Aetna!S76+Anthem!S76+Humana!S76+Molina!S76+United!S76+Wellcare!S76</f>
        <v>875172.13</v>
      </c>
      <c r="M74" s="104">
        <f>Aetna!T82+Anthem!T82+Humana!T82+Molina!T82+United!T82+Wellcare!T82</f>
        <v>360754.54000000004</v>
      </c>
      <c r="N74" s="77">
        <f t="shared" si="4"/>
        <v>10069349.870000001</v>
      </c>
      <c r="O74" s="24"/>
      <c r="P74" s="81">
        <f t="shared" si="5"/>
        <v>0.66392430079776454</v>
      </c>
      <c r="Q74" s="77">
        <f t="shared" si="6"/>
        <v>839112.48916666675</v>
      </c>
    </row>
    <row r="75" spans="1:17" x14ac:dyDescent="0.25">
      <c r="A75" s="167" t="s">
        <v>136</v>
      </c>
      <c r="B75" s="75">
        <f>Aetna!I77+Anthem!I77+Humana!I77+Molina!I77+United!I77+Wellcare!I77</f>
        <v>0</v>
      </c>
      <c r="C75" s="76">
        <f>Aetna!J77+Anthem!J77+Humana!J77+Molina!J77+United!J77+Wellcare!J77</f>
        <v>0</v>
      </c>
      <c r="D75" s="76">
        <f>Aetna!K77+Anthem!K77+Humana!K77+Molina!K77+United!K77+Wellcare!K77</f>
        <v>0</v>
      </c>
      <c r="E75" s="76">
        <f>Aetna!L77+Anthem!L77+Humana!L77+Molina!L77+United!L77+Wellcare!L77</f>
        <v>0</v>
      </c>
      <c r="F75" s="76">
        <f>Aetna!M77+Anthem!M77+Humana!M77+Molina!M77+United!M77+Wellcare!M77</f>
        <v>0</v>
      </c>
      <c r="G75" s="76">
        <f>Aetna!N77+Anthem!N77+Humana!N77+Molina!N77+United!N77+Wellcare!N77</f>
        <v>0</v>
      </c>
      <c r="H75" s="76">
        <f>Aetna!O77+Anthem!O77+Humana!O77+Molina!O77+United!O77+Wellcare!O77</f>
        <v>0</v>
      </c>
      <c r="I75" s="76">
        <f>Aetna!P77+Anthem!P77+Humana!P77+Molina!P77+United!P77+Wellcare!P77</f>
        <v>0</v>
      </c>
      <c r="J75" s="76">
        <f>Aetna!Q77+Anthem!Q77+Humana!Q77+Molina!Q77+United!Q77+Wellcare!Q77</f>
        <v>0</v>
      </c>
      <c r="K75" s="76">
        <f>Aetna!R77+Anthem!R77+Humana!R77+Molina!R77+United!R77+Wellcare!R77</f>
        <v>0</v>
      </c>
      <c r="L75" s="76">
        <f>Aetna!S77+Anthem!S77+Humana!S77+Molina!S77+United!S77+Wellcare!S77</f>
        <v>0</v>
      </c>
      <c r="M75" s="104">
        <f>Aetna!T83+Anthem!T83+Humana!T83+Molina!T83+United!T83+Wellcare!T83</f>
        <v>53010</v>
      </c>
      <c r="N75" s="77">
        <f t="shared" si="4"/>
        <v>53010</v>
      </c>
      <c r="O75" s="24"/>
      <c r="P75" s="81">
        <f t="shared" si="5"/>
        <v>3.4952233897588753E-3</v>
      </c>
      <c r="Q75" s="77">
        <f t="shared" si="6"/>
        <v>4417.5</v>
      </c>
    </row>
    <row r="76" spans="1:17" x14ac:dyDescent="0.25">
      <c r="A76" s="167" t="s">
        <v>138</v>
      </c>
      <c r="B76" s="75">
        <f>Aetna!I78+Anthem!I78+Humana!I78+Molina!I78+United!I78+Wellcare!I78</f>
        <v>0</v>
      </c>
      <c r="C76" s="76">
        <f>Aetna!J78+Anthem!J78+Humana!J78+Molina!J78+United!J78+Wellcare!J78</f>
        <v>0</v>
      </c>
      <c r="D76" s="76">
        <f>Aetna!K78+Anthem!K78+Humana!K78+Molina!K78+United!K78+Wellcare!K78</f>
        <v>0</v>
      </c>
      <c r="E76" s="76">
        <f>Aetna!L78+Anthem!L78+Humana!L78+Molina!L78+United!L78+Wellcare!L78</f>
        <v>0</v>
      </c>
      <c r="F76" s="76">
        <f>Aetna!M78+Anthem!M78+Humana!M78+Molina!M78+United!M78+Wellcare!M78</f>
        <v>0</v>
      </c>
      <c r="G76" s="76">
        <f>Aetna!N78+Anthem!N78+Humana!N78+Molina!N78+United!N78+Wellcare!N78</f>
        <v>0</v>
      </c>
      <c r="H76" s="76">
        <f>Aetna!O78+Anthem!O78+Humana!O78+Molina!O78+United!O78+Wellcare!O78</f>
        <v>0</v>
      </c>
      <c r="I76" s="76">
        <f>Aetna!P78+Anthem!P78+Humana!P78+Molina!P78+United!P78+Wellcare!P78</f>
        <v>0</v>
      </c>
      <c r="J76" s="76">
        <f>Aetna!Q78+Anthem!Q78+Humana!Q78+Molina!Q78+United!Q78+Wellcare!Q78</f>
        <v>0</v>
      </c>
      <c r="K76" s="76">
        <f>Aetna!R78+Anthem!R78+Humana!R78+Molina!R78+United!R78+Wellcare!R78</f>
        <v>0</v>
      </c>
      <c r="L76" s="76">
        <f>Aetna!S78+Anthem!S78+Humana!S78+Molina!S78+United!S78+Wellcare!S78</f>
        <v>0</v>
      </c>
      <c r="M76" s="104">
        <f>Aetna!T84+Anthem!T84+Humana!T84+Molina!T84+United!T84+Wellcare!T84</f>
        <v>0</v>
      </c>
      <c r="N76" s="77">
        <f t="shared" si="4"/>
        <v>0</v>
      </c>
      <c r="O76" s="24"/>
      <c r="P76" s="81">
        <f t="shared" si="5"/>
        <v>0</v>
      </c>
      <c r="Q76" s="77">
        <f t="shared" si="6"/>
        <v>0</v>
      </c>
    </row>
    <row r="77" spans="1:17" x14ac:dyDescent="0.25">
      <c r="A77" s="167" t="s">
        <v>65</v>
      </c>
      <c r="B77" s="75">
        <f>Aetna!I39+Anthem!I39+Humana!I39+Molina!I39+United!I39+Wellcare!I39</f>
        <v>83622.48</v>
      </c>
      <c r="C77" s="76">
        <f>Aetna!J39+Anthem!J39+Humana!J39+Molina!J39+United!J39+Wellcare!J39</f>
        <v>62277.49</v>
      </c>
      <c r="D77" s="76">
        <f>Aetna!K39+Anthem!K39+Humana!K39+Molina!K39+United!K39+Wellcare!K39</f>
        <v>66788.709999999992</v>
      </c>
      <c r="E77" s="76">
        <f>Aetna!L39+Anthem!L39+Humana!L39+Molina!L39+United!L39+Wellcare!L39</f>
        <v>124793.26</v>
      </c>
      <c r="F77" s="76">
        <f>Aetna!M39+Anthem!M39+Humana!M39+Molina!M39+United!M39+Wellcare!M39</f>
        <v>59513.270000000004</v>
      </c>
      <c r="G77" s="76">
        <f>Aetna!N39+Anthem!N39+Humana!N39+Molina!N39+United!N39+Wellcare!N39</f>
        <v>76518.079999999987</v>
      </c>
      <c r="H77" s="76">
        <f>Aetna!O39+Anthem!O39+Humana!O39+Molina!O39+United!O39+Wellcare!O39</f>
        <v>107057.01999999995</v>
      </c>
      <c r="I77" s="76">
        <f>Aetna!P39+Anthem!P39+Humana!P39+Molina!P39+United!P39+Wellcare!P39</f>
        <v>124621.68999999997</v>
      </c>
      <c r="J77" s="76">
        <f>Aetna!Q39+Anthem!Q39+Humana!Q39+Molina!Q39+United!Q39+Wellcare!Q39</f>
        <v>32417.260000000006</v>
      </c>
      <c r="K77" s="76">
        <f>Aetna!R39+Anthem!R39+Humana!R39+Molina!R39+United!R39+Wellcare!R39</f>
        <v>59763.750000000007</v>
      </c>
      <c r="L77" s="76">
        <f>Aetna!S39+Anthem!S39+Humana!S39+Molina!S39+United!S39+Wellcare!S39</f>
        <v>44658.930000000015</v>
      </c>
      <c r="M77" s="104">
        <f>Aetna!T85+Anthem!T85+Humana!T85+Molina!T85+United!T85+Wellcare!T85</f>
        <v>75821147.549999937</v>
      </c>
      <c r="N77" s="77">
        <f t="shared" si="4"/>
        <v>76663179.489999935</v>
      </c>
      <c r="O77" s="24"/>
      <c r="P77" s="81">
        <f t="shared" si="5"/>
        <v>5.0547998129924672</v>
      </c>
      <c r="Q77" s="77">
        <f t="shared" si="6"/>
        <v>6388598.2908333279</v>
      </c>
    </row>
    <row r="78" spans="1:17" x14ac:dyDescent="0.25">
      <c r="A78" s="167" t="s">
        <v>140</v>
      </c>
      <c r="B78" s="75">
        <f>Aetna!I79+Anthem!I79+Humana!I79+Molina!I79+United!I79+Wellcare!I79</f>
        <v>193413856.99000001</v>
      </c>
      <c r="C78" s="76">
        <f>Aetna!J79+Anthem!J79+Humana!J79+Molina!J79+United!J79+Wellcare!J79</f>
        <v>181703684.63</v>
      </c>
      <c r="D78" s="76">
        <f>Aetna!K79+Anthem!K79+Humana!K79+Molina!K79+United!K79+Wellcare!K79</f>
        <v>190570547.94</v>
      </c>
      <c r="E78" s="76">
        <f>Aetna!L79+Anthem!L79+Humana!L79+Molina!L79+United!L79+Wellcare!L79</f>
        <v>180238397.24000001</v>
      </c>
      <c r="F78" s="76">
        <f>Aetna!M79+Anthem!M79+Humana!M79+Molina!M79+United!M79+Wellcare!M79</f>
        <v>177782099.19</v>
      </c>
      <c r="G78" s="76">
        <f>Aetna!N79+Anthem!N79+Humana!N79+Molina!N79+United!N79+Wellcare!N79</f>
        <v>191437667.68000001</v>
      </c>
      <c r="H78" s="76">
        <f>Aetna!O79+Anthem!O79+Humana!O79+Molina!O79+United!O79+Wellcare!O79</f>
        <v>221782508.20000005</v>
      </c>
      <c r="I78" s="76">
        <f>Aetna!P79+Anthem!P79+Humana!P79+Molina!P79+United!P79+Wellcare!P79</f>
        <v>215543347.94999996</v>
      </c>
      <c r="J78" s="76">
        <f>Aetna!Q79+Anthem!Q79+Humana!Q79+Molina!Q79+United!Q79+Wellcare!Q79</f>
        <v>247588686.44</v>
      </c>
      <c r="K78" s="76">
        <f>Aetna!R79+Anthem!R79+Humana!R79+Molina!R79+United!R79+Wellcare!R79</f>
        <v>233766471.39000005</v>
      </c>
      <c r="L78" s="76">
        <f>Aetna!S79+Anthem!S79+Humana!S79+Molina!S79+United!S79+Wellcare!S79</f>
        <v>228936259.06</v>
      </c>
      <c r="M78" s="104">
        <f>Aetna!T86+Anthem!T86+Humana!T86+Molina!T86+United!T86+Wellcare!T86</f>
        <v>0</v>
      </c>
      <c r="N78" s="77">
        <f t="shared" si="4"/>
        <v>2262763526.7100005</v>
      </c>
      <c r="O78" s="24"/>
      <c r="P78" s="81">
        <f t="shared" si="5"/>
        <v>149.19569900113331</v>
      </c>
      <c r="Q78" s="77">
        <f t="shared" si="6"/>
        <v>188563627.22583339</v>
      </c>
    </row>
    <row r="79" spans="1:17" x14ac:dyDescent="0.25">
      <c r="A79" s="167" t="s">
        <v>142</v>
      </c>
      <c r="B79" s="75">
        <f>Aetna!I80+Anthem!I80+Humana!I80+Molina!I80+United!I80+Wellcare!I80</f>
        <v>0</v>
      </c>
      <c r="C79" s="76">
        <f>Aetna!J80+Anthem!J80+Humana!J80+Molina!J80+United!J80+Wellcare!J80</f>
        <v>0</v>
      </c>
      <c r="D79" s="76">
        <f>Aetna!K80+Anthem!K80+Humana!K80+Molina!K80+United!K80+Wellcare!K80</f>
        <v>0</v>
      </c>
      <c r="E79" s="76">
        <f>Aetna!L80+Anthem!L80+Humana!L80+Molina!L80+United!L80+Wellcare!L80</f>
        <v>0</v>
      </c>
      <c r="F79" s="76">
        <f>Aetna!M80+Anthem!M80+Humana!M80+Molina!M80+United!M80+Wellcare!M80</f>
        <v>0</v>
      </c>
      <c r="G79" s="76">
        <f>Aetna!N80+Anthem!N80+Humana!N80+Molina!N80+United!N80+Wellcare!N80</f>
        <v>0</v>
      </c>
      <c r="H79" s="76">
        <f>Aetna!O80+Anthem!O80+Humana!O80+Molina!O80+United!O80+Wellcare!O80</f>
        <v>0</v>
      </c>
      <c r="I79" s="76">
        <f>Aetna!P80+Anthem!P80+Humana!P80+Molina!P80+United!P80+Wellcare!P80</f>
        <v>0</v>
      </c>
      <c r="J79" s="76">
        <f>Aetna!Q80+Anthem!Q80+Humana!Q80+Molina!Q80+United!Q80+Wellcare!Q80</f>
        <v>0</v>
      </c>
      <c r="K79" s="76">
        <f>Aetna!R80+Anthem!R80+Humana!R80+Molina!R80+United!R80+Wellcare!R80</f>
        <v>0</v>
      </c>
      <c r="L79" s="76">
        <f>Aetna!S80+Anthem!S80+Humana!S80+Molina!S80+United!S80+Wellcare!S80</f>
        <v>0</v>
      </c>
      <c r="M79" s="104">
        <f>Aetna!T87+Anthem!T87+Humana!T87+Molina!T87+United!T87+Wellcare!T87</f>
        <v>341922664.37</v>
      </c>
      <c r="N79" s="77">
        <f t="shared" si="4"/>
        <v>341922664.37</v>
      </c>
      <c r="O79" s="24"/>
      <c r="P79" s="81">
        <f t="shared" si="5"/>
        <v>22.544729183072963</v>
      </c>
      <c r="Q79" s="77">
        <f t="shared" si="6"/>
        <v>28493555.364166666</v>
      </c>
    </row>
    <row r="80" spans="1:17" x14ac:dyDescent="0.25">
      <c r="A80" s="167" t="s">
        <v>144</v>
      </c>
      <c r="B80" s="75">
        <f>Aetna!I81+Anthem!I81+Humana!I81+Molina!I81+United!I81+Wellcare!I81</f>
        <v>0</v>
      </c>
      <c r="C80" s="76">
        <f>Aetna!J81+Anthem!J81+Humana!J81+Molina!J81+United!J81+Wellcare!J81</f>
        <v>0</v>
      </c>
      <c r="D80" s="76">
        <f>Aetna!K81+Anthem!K81+Humana!K81+Molina!K81+United!K81+Wellcare!K81</f>
        <v>0</v>
      </c>
      <c r="E80" s="76">
        <f>Aetna!L81+Anthem!L81+Humana!L81+Molina!L81+United!L81+Wellcare!L81</f>
        <v>0</v>
      </c>
      <c r="F80" s="76">
        <f>Aetna!M81+Anthem!M81+Humana!M81+Molina!M81+United!M81+Wellcare!M81</f>
        <v>0</v>
      </c>
      <c r="G80" s="76">
        <f>Aetna!N81+Anthem!N81+Humana!N81+Molina!N81+United!N81+Wellcare!N81</f>
        <v>0</v>
      </c>
      <c r="H80" s="76">
        <f>Aetna!O81+Anthem!O81+Humana!O81+Molina!O81+United!O81+Wellcare!O81</f>
        <v>0</v>
      </c>
      <c r="I80" s="76">
        <f>Aetna!P81+Anthem!P81+Humana!P81+Molina!P81+United!P81+Wellcare!P81</f>
        <v>0</v>
      </c>
      <c r="J80" s="76">
        <f>Aetna!Q81+Anthem!Q81+Humana!Q81+Molina!Q81+United!Q81+Wellcare!Q81</f>
        <v>0</v>
      </c>
      <c r="K80" s="76">
        <f>Aetna!R81+Anthem!R81+Humana!R81+Molina!R81+United!R81+Wellcare!R81</f>
        <v>0</v>
      </c>
      <c r="L80" s="76">
        <f>Aetna!S81+Anthem!S81+Humana!S81+Molina!S81+United!S81+Wellcare!S81</f>
        <v>0</v>
      </c>
      <c r="M80" s="104">
        <f>Aetna!T88+Anthem!T88+Humana!T88+Molina!T88+United!T88+Wellcare!T88</f>
        <v>0</v>
      </c>
      <c r="N80" s="77">
        <f t="shared" si="4"/>
        <v>0</v>
      </c>
      <c r="O80" s="24"/>
      <c r="P80" s="81">
        <f t="shared" si="5"/>
        <v>0</v>
      </c>
      <c r="Q80" s="77">
        <f t="shared" si="6"/>
        <v>0</v>
      </c>
    </row>
    <row r="81" spans="1:18" x14ac:dyDescent="0.25">
      <c r="A81" s="167" t="s">
        <v>146</v>
      </c>
      <c r="B81" s="75">
        <f>Aetna!I82+Anthem!I82+Humana!I82+Molina!I82+United!I82+Wellcare!I82</f>
        <v>508032.11</v>
      </c>
      <c r="C81" s="76">
        <f>Aetna!J82+Anthem!J82+Humana!J82+Molina!J82+United!J82+Wellcare!J82</f>
        <v>504588.23</v>
      </c>
      <c r="D81" s="76">
        <f>Aetna!K82+Anthem!K82+Humana!K82+Molina!K82+United!K82+Wellcare!K82</f>
        <v>510634.50999999995</v>
      </c>
      <c r="E81" s="76">
        <f>Aetna!L82+Anthem!L82+Humana!L82+Molina!L82+United!L82+Wellcare!L82</f>
        <v>482709.69</v>
      </c>
      <c r="F81" s="76">
        <f>Aetna!M82+Anthem!M82+Humana!M82+Molina!M82+United!M82+Wellcare!M82</f>
        <v>443284.99</v>
      </c>
      <c r="G81" s="76">
        <f>Aetna!N82+Anthem!N82+Humana!N82+Molina!N82+United!N82+Wellcare!N82</f>
        <v>396178.28</v>
      </c>
      <c r="H81" s="76">
        <f>Aetna!O82+Anthem!O82+Humana!O82+Molina!O82+United!O82+Wellcare!O82</f>
        <v>378850.31999999995</v>
      </c>
      <c r="I81" s="76">
        <f>Aetna!P82+Anthem!P82+Humana!P82+Molina!P82+United!P82+Wellcare!P82</f>
        <v>355138.84</v>
      </c>
      <c r="J81" s="76">
        <f>Aetna!Q82+Anthem!Q82+Humana!Q82+Molina!Q82+United!Q82+Wellcare!Q82</f>
        <v>435212.45999999996</v>
      </c>
      <c r="K81" s="76">
        <f>Aetna!R82+Anthem!R82+Humana!R82+Molina!R82+United!R82+Wellcare!R82</f>
        <v>376285.54000000004</v>
      </c>
      <c r="L81" s="76">
        <f>Aetna!S82+Anthem!S82+Humana!S82+Molina!S82+United!S82+Wellcare!S82</f>
        <v>378221.87</v>
      </c>
      <c r="M81" s="104">
        <f>Aetna!T89+Anthem!T89+Humana!T89+Molina!T89+United!T89+Wellcare!T89</f>
        <v>874752650.72000015</v>
      </c>
      <c r="N81" s="77">
        <f t="shared" si="4"/>
        <v>879521787.56000018</v>
      </c>
      <c r="O81" s="24"/>
      <c r="P81" s="81">
        <f t="shared" si="5"/>
        <v>57.991419047014709</v>
      </c>
      <c r="Q81" s="77">
        <f t="shared" si="6"/>
        <v>73293482.296666682</v>
      </c>
    </row>
    <row r="82" spans="1:18" x14ac:dyDescent="0.25">
      <c r="A82" s="167" t="s">
        <v>148</v>
      </c>
      <c r="B82" s="75">
        <f>Aetna!I83+Anthem!I83+Humana!I83+Molina!I83+United!I83+Wellcare!I83</f>
        <v>0</v>
      </c>
      <c r="C82" s="76">
        <f>Aetna!J83+Anthem!J83+Humana!J83+Molina!J83+United!J83+Wellcare!J83</f>
        <v>0</v>
      </c>
      <c r="D82" s="76">
        <f>Aetna!K83+Anthem!K83+Humana!K83+Molina!K83+United!K83+Wellcare!K83</f>
        <v>0</v>
      </c>
      <c r="E82" s="76">
        <f>Aetna!L83+Anthem!L83+Humana!L83+Molina!L83+United!L83+Wellcare!L83</f>
        <v>0</v>
      </c>
      <c r="F82" s="76">
        <f>Aetna!M83+Anthem!M83+Humana!M83+Molina!M83+United!M83+Wellcare!M83</f>
        <v>0</v>
      </c>
      <c r="G82" s="76">
        <f>Aetna!N83+Anthem!N83+Humana!N83+Molina!N83+United!N83+Wellcare!N83</f>
        <v>0</v>
      </c>
      <c r="H82" s="76">
        <f>Aetna!O83+Anthem!O83+Humana!O83+Molina!O83+United!O83+Wellcare!O83</f>
        <v>43700</v>
      </c>
      <c r="I82" s="76">
        <f>Aetna!P83+Anthem!P83+Humana!P83+Molina!P83+United!P83+Wellcare!P83</f>
        <v>49134</v>
      </c>
      <c r="J82" s="76">
        <f>Aetna!Q83+Anthem!Q83+Humana!Q83+Molina!Q83+United!Q83+Wellcare!Q83</f>
        <v>45030</v>
      </c>
      <c r="K82" s="76">
        <f>Aetna!R83+Anthem!R83+Humana!R83+Molina!R83+United!R83+Wellcare!R83</f>
        <v>0</v>
      </c>
      <c r="L82" s="76">
        <f>Aetna!S83+Anthem!S83+Humana!S83+Molina!S83+United!S83+Wellcare!S83</f>
        <v>154166</v>
      </c>
      <c r="M82" s="104">
        <f>Aetna!T90+Anthem!T90+Humana!T90+Molina!T90+United!T90+Wellcare!T90</f>
        <v>0</v>
      </c>
      <c r="N82" s="77">
        <f t="shared" si="4"/>
        <v>292030</v>
      </c>
      <c r="O82" s="24"/>
      <c r="P82" s="81">
        <f t="shared" si="5"/>
        <v>1.9255047849675241E-2</v>
      </c>
      <c r="Q82" s="77">
        <f t="shared" si="6"/>
        <v>24335.833333333332</v>
      </c>
    </row>
    <row r="83" spans="1:18" x14ac:dyDescent="0.25">
      <c r="A83" s="167" t="s">
        <v>150</v>
      </c>
      <c r="B83" s="75">
        <f>Aetna!I84+Anthem!I84+Humana!I84+Molina!I84+United!I84+Wellcare!I84</f>
        <v>0</v>
      </c>
      <c r="C83" s="76">
        <f>Aetna!J84+Anthem!J84+Humana!J84+Molina!J84+United!J84+Wellcare!J84</f>
        <v>0</v>
      </c>
      <c r="D83" s="76">
        <f>Aetna!K84+Anthem!K84+Humana!K84+Molina!K84+United!K84+Wellcare!K84</f>
        <v>0</v>
      </c>
      <c r="E83" s="76">
        <f>Aetna!L84+Anthem!L84+Humana!L84+Molina!L84+United!L84+Wellcare!L84</f>
        <v>0</v>
      </c>
      <c r="F83" s="76">
        <f>Aetna!M84+Anthem!M84+Humana!M84+Molina!M84+United!M84+Wellcare!M84</f>
        <v>0</v>
      </c>
      <c r="G83" s="76">
        <f>Aetna!N84+Anthem!N84+Humana!N84+Molina!N84+United!N84+Wellcare!N84</f>
        <v>0</v>
      </c>
      <c r="H83" s="76">
        <f>Aetna!O84+Anthem!O84+Humana!O84+Molina!O84+United!O84+Wellcare!O84</f>
        <v>0</v>
      </c>
      <c r="I83" s="76">
        <f>Aetna!P84+Anthem!P84+Humana!P84+Molina!P84+United!P84+Wellcare!P84</f>
        <v>0</v>
      </c>
      <c r="J83" s="76">
        <f>Aetna!Q84+Anthem!Q84+Humana!Q84+Molina!Q84+United!Q84+Wellcare!Q84</f>
        <v>0</v>
      </c>
      <c r="K83" s="76">
        <f>Aetna!R84+Anthem!R84+Humana!R84+Molina!R84+United!R84+Wellcare!R84</f>
        <v>0</v>
      </c>
      <c r="L83" s="76">
        <f>Aetna!S84+Anthem!S84+Humana!S84+Molina!S84+United!S84+Wellcare!S84</f>
        <v>0</v>
      </c>
      <c r="M83" s="104">
        <f>Aetna!T91+Anthem!T91+Humana!T91+Molina!T91+United!T91+Wellcare!T91</f>
        <v>0</v>
      </c>
      <c r="N83" s="77">
        <f t="shared" si="4"/>
        <v>0</v>
      </c>
      <c r="O83" s="24"/>
      <c r="P83" s="81">
        <f t="shared" si="5"/>
        <v>0</v>
      </c>
      <c r="Q83" s="77">
        <f t="shared" si="6"/>
        <v>0</v>
      </c>
    </row>
    <row r="84" spans="1:18" x14ac:dyDescent="0.25">
      <c r="A84" s="167" t="s">
        <v>152</v>
      </c>
      <c r="B84" s="75">
        <f>Aetna!I85+Anthem!I85+Humana!I85+Molina!I85+United!I85+Wellcare!I85</f>
        <v>72734512.150002837</v>
      </c>
      <c r="C84" s="76">
        <f>Aetna!J85+Anthem!J85+Humana!J85+Molina!J85+United!J85+Wellcare!J85</f>
        <v>64140882.670002729</v>
      </c>
      <c r="D84" s="76">
        <f>Aetna!K85+Anthem!K85+Humana!K85+Molina!K85+United!K85+Wellcare!K85</f>
        <v>72451479.160001904</v>
      </c>
      <c r="E84" s="76">
        <f>Aetna!L85+Anthem!L85+Humana!L85+Molina!L85+United!L85+Wellcare!L85</f>
        <v>74649471.460000113</v>
      </c>
      <c r="F84" s="76">
        <f>Aetna!M85+Anthem!M85+Humana!M85+Molina!M85+United!M85+Wellcare!M85</f>
        <v>67679236.160001814</v>
      </c>
      <c r="G84" s="76">
        <f>Aetna!N85+Anthem!N85+Humana!N85+Molina!N85+United!N85+Wellcare!N85</f>
        <v>74403401.449999392</v>
      </c>
      <c r="H84" s="76">
        <f>Aetna!O85+Anthem!O85+Humana!O85+Molina!O85+United!O85+Wellcare!O85</f>
        <v>65810854.789999902</v>
      </c>
      <c r="I84" s="76">
        <f>Aetna!P85+Anthem!P85+Humana!P85+Molina!P85+United!P85+Wellcare!P85</f>
        <v>72236811.169999883</v>
      </c>
      <c r="J84" s="76">
        <f>Aetna!Q85+Anthem!Q85+Humana!Q85+Molina!Q85+United!Q85+Wellcare!Q85</f>
        <v>77153344.169999957</v>
      </c>
      <c r="K84" s="76">
        <f>Aetna!R85+Anthem!R85+Humana!R85+Molina!R85+United!R85+Wellcare!R85</f>
        <v>69529130.249999866</v>
      </c>
      <c r="L84" s="76">
        <f>Aetna!S85+Anthem!S85+Humana!S85+Molina!S85+United!S85+Wellcare!S85</f>
        <v>73974375.859999835</v>
      </c>
      <c r="M84" s="104">
        <f>Aetna!T92+Anthem!T92+Humana!T92+Molina!T92+United!T92+Wellcare!T92</f>
        <v>0</v>
      </c>
      <c r="N84" s="77">
        <f t="shared" si="4"/>
        <v>784763499.29000831</v>
      </c>
      <c r="O84" s="24"/>
      <c r="P84" s="81">
        <f t="shared" si="5"/>
        <v>51.743515150867005</v>
      </c>
      <c r="Q84" s="77">
        <f t="shared" si="6"/>
        <v>65396958.274167359</v>
      </c>
    </row>
    <row r="85" spans="1:18" ht="7.5" customHeight="1" thickBot="1" x14ac:dyDescent="0.3">
      <c r="A85" s="169"/>
      <c r="B85" s="82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114"/>
      <c r="N85" s="83"/>
      <c r="P85" s="81"/>
      <c r="Q85" s="83"/>
    </row>
    <row r="86" spans="1:18" ht="15.75" thickBot="1" x14ac:dyDescent="0.3">
      <c r="A86" s="170" t="s">
        <v>153</v>
      </c>
      <c r="B86" s="86">
        <f>SUM(B46:B84)</f>
        <v>293792907.37000287</v>
      </c>
      <c r="C86" s="87">
        <f t="shared" ref="C86:L86" si="7">SUM(C46:C84)</f>
        <v>271563693.2900027</v>
      </c>
      <c r="D86" s="87">
        <f t="shared" si="7"/>
        <v>293836273.21000189</v>
      </c>
      <c r="E86" s="87">
        <f t="shared" si="7"/>
        <v>283074011.94000012</v>
      </c>
      <c r="F86" s="87">
        <f t="shared" si="7"/>
        <v>272059335.77000183</v>
      </c>
      <c r="G86" s="87">
        <f t="shared" si="7"/>
        <v>293306936.27999938</v>
      </c>
      <c r="H86" s="87">
        <f t="shared" si="7"/>
        <v>313580297.98999995</v>
      </c>
      <c r="I86" s="87">
        <f t="shared" si="7"/>
        <v>310601926.44999987</v>
      </c>
      <c r="J86" s="87">
        <f t="shared" si="7"/>
        <v>352168483.23999995</v>
      </c>
      <c r="K86" s="87">
        <f t="shared" si="7"/>
        <v>330695475.44999993</v>
      </c>
      <c r="L86" s="87">
        <f t="shared" si="7"/>
        <v>331813005.71999985</v>
      </c>
      <c r="M86" s="88">
        <f>SUM(M46:M84)</f>
        <v>1558597979.46</v>
      </c>
      <c r="N86" s="89">
        <f>SUM(B86:M86)</f>
        <v>4905090326.1700077</v>
      </c>
      <c r="O86" s="90"/>
      <c r="P86" s="163">
        <f>(N86/N$14)/P$14</f>
        <v>323.4179671177024</v>
      </c>
      <c r="Q86" s="89">
        <f>N86/P$14</f>
        <v>408757527.180834</v>
      </c>
    </row>
    <row r="87" spans="1:18" ht="7.5" customHeight="1" thickBot="1" x14ac:dyDescent="0.3">
      <c r="A87" s="21"/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7"/>
      <c r="O87" s="21"/>
      <c r="P87" s="79"/>
      <c r="Q87" s="76"/>
    </row>
    <row r="88" spans="1:18" ht="15.75" thickBot="1" x14ac:dyDescent="0.3">
      <c r="A88" s="91" t="s">
        <v>154</v>
      </c>
      <c r="B88" s="87">
        <f>+B86+B44</f>
        <v>829763459.2500031</v>
      </c>
      <c r="C88" s="87">
        <f t="shared" ref="C88:L88" si="8">+C86+C44</f>
        <v>730571166.53000283</v>
      </c>
      <c r="D88" s="87">
        <f t="shared" si="8"/>
        <v>781288996.02000201</v>
      </c>
      <c r="E88" s="87">
        <f t="shared" si="8"/>
        <v>767198251.23000026</v>
      </c>
      <c r="F88" s="87">
        <f t="shared" si="8"/>
        <v>766808174.65000176</v>
      </c>
      <c r="G88" s="87">
        <f t="shared" si="8"/>
        <v>777756131.59999919</v>
      </c>
      <c r="H88" s="87">
        <f t="shared" si="8"/>
        <v>751253129.54999995</v>
      </c>
      <c r="I88" s="87">
        <f t="shared" si="8"/>
        <v>750324639.00999975</v>
      </c>
      <c r="J88" s="87">
        <f t="shared" si="8"/>
        <v>949264965.82000017</v>
      </c>
      <c r="K88" s="87">
        <f t="shared" si="8"/>
        <v>856338847.19999993</v>
      </c>
      <c r="L88" s="87">
        <f t="shared" si="8"/>
        <v>826700963.07999992</v>
      </c>
      <c r="M88" s="87">
        <f>+M86+M44</f>
        <v>2010779321.9600003</v>
      </c>
      <c r="N88" s="89">
        <f>SUM(B88:M88)</f>
        <v>10798048045.900011</v>
      </c>
      <c r="O88" s="84"/>
      <c r="P88" s="163">
        <f>(N88/N$14)/P$14</f>
        <v>711.97113929013096</v>
      </c>
      <c r="Q88" s="89">
        <f>N88/P$14</f>
        <v>899837337.15833426</v>
      </c>
    </row>
    <row r="89" spans="1:18" ht="9.75" customHeight="1" x14ac:dyDescent="0.25">
      <c r="B89" s="68"/>
      <c r="C89" s="68"/>
      <c r="D89" s="68"/>
      <c r="E89" s="68"/>
      <c r="F89" s="68"/>
      <c r="G89" s="68"/>
    </row>
    <row r="90" spans="1:18" x14ac:dyDescent="0.25">
      <c r="I90" s="79"/>
      <c r="J90" s="79"/>
      <c r="K90" s="79"/>
      <c r="L90" s="79"/>
      <c r="M90" s="173" t="s">
        <v>178</v>
      </c>
      <c r="N90" s="174">
        <f>SUM(Aetna!D91:G91,Anthem!D91:G91,Humana!D91:G91,Molina!D91:G91,United!D91:G91,Wellcare!D91:G91)</f>
        <v>0</v>
      </c>
      <c r="O90" s="79"/>
      <c r="P90" s="21"/>
      <c r="Q90" s="21"/>
      <c r="R90" s="21"/>
    </row>
    <row r="91" spans="1:18" ht="16.5" customHeight="1" x14ac:dyDescent="0.25">
      <c r="I91" s="79"/>
      <c r="J91" s="79"/>
      <c r="K91" s="79"/>
      <c r="L91" s="79"/>
      <c r="M91" s="173" t="s">
        <v>179</v>
      </c>
      <c r="N91" s="174">
        <f>SUM(Aetna!D93:G93,Anthem!D93:G93,Humana!D93:G93,Molina!D93:G93,United!D93:G93,Wellcare!D93:G93)</f>
        <v>389061773.48999995</v>
      </c>
    </row>
    <row r="92" spans="1:18" x14ac:dyDescent="0.25">
      <c r="M92" s="173" t="s">
        <v>180</v>
      </c>
      <c r="N92" s="174">
        <f>SUM(Aetna!D94:G94,Anthem!D94:G94,Humana!D94:G94,Molina!D94:G94,United!D94:G94,Wellcare!D94:G94)</f>
        <v>1018679790</v>
      </c>
    </row>
    <row r="93" spans="1:18" ht="6.75" customHeight="1" x14ac:dyDescent="0.25">
      <c r="A93" s="2"/>
    </row>
  </sheetData>
  <mergeCells count="2">
    <mergeCell ref="B12:M12"/>
    <mergeCell ref="B11:M11"/>
  </mergeCells>
  <pageMargins left="0.45" right="0.45" top="0.5" bottom="0.5" header="0.3" footer="0.3"/>
  <pageSetup paperSize="5" scale="63" fitToHeight="0" orientation="landscape" r:id="rId1"/>
  <ignoredErrors>
    <ignoredError sqref="N90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E9C8C-4E08-4536-82D3-1382DFF2FDAB}">
  <dimension ref="A1:AM96"/>
  <sheetViews>
    <sheetView workbookViewId="0">
      <selection activeCell="D17" sqref="D17"/>
    </sheetView>
  </sheetViews>
  <sheetFormatPr defaultColWidth="9.28515625" defaultRowHeight="15" x14ac:dyDescent="0.25"/>
  <cols>
    <col min="1" max="1" width="4.5703125" style="1" bestFit="1" customWidth="1"/>
    <col min="2" max="2" width="42.7109375" style="1" bestFit="1" customWidth="1"/>
    <col min="3" max="8" width="18.7109375" style="1" customWidth="1"/>
    <col min="9" max="20" width="16.7109375" style="1" customWidth="1"/>
    <col min="21" max="21" width="2.42578125" style="1" customWidth="1"/>
    <col min="22" max="22" width="13.28515625" style="1" customWidth="1"/>
    <col min="23" max="25" width="12.140625" style="1" bestFit="1" customWidth="1"/>
    <col min="26" max="26" width="14.42578125" style="1" customWidth="1"/>
    <col min="27" max="27" width="15.7109375" style="1" customWidth="1"/>
    <col min="28" max="31" width="7.28515625" style="1" customWidth="1"/>
    <col min="32" max="32" width="8.42578125" style="1" customWidth="1"/>
    <col min="33" max="39" width="7.28515625" style="1" customWidth="1"/>
    <col min="40" max="16384" width="9.28515625" style="1"/>
  </cols>
  <sheetData>
    <row r="1" spans="1:39" x14ac:dyDescent="0.25">
      <c r="B1" s="2" t="s">
        <v>0</v>
      </c>
    </row>
    <row r="2" spans="1:39" x14ac:dyDescent="0.25">
      <c r="B2" s="2" t="s">
        <v>1</v>
      </c>
      <c r="C2" s="1" t="s">
        <v>2</v>
      </c>
    </row>
    <row r="4" spans="1:39" x14ac:dyDescent="0.25">
      <c r="B4" s="68" t="s">
        <v>3</v>
      </c>
      <c r="C4" s="1" t="s">
        <v>166</v>
      </c>
    </row>
    <row r="5" spans="1:39" x14ac:dyDescent="0.25">
      <c r="B5" s="68" t="s">
        <v>5</v>
      </c>
      <c r="C5" s="3">
        <v>45566</v>
      </c>
    </row>
    <row r="6" spans="1:39" x14ac:dyDescent="0.25">
      <c r="B6" s="68" t="s">
        <v>6</v>
      </c>
      <c r="C6" s="3">
        <v>45657</v>
      </c>
    </row>
    <row r="7" spans="1:39" x14ac:dyDescent="0.25">
      <c r="B7" s="68" t="s">
        <v>7</v>
      </c>
      <c r="C7" s="3">
        <v>45688</v>
      </c>
    </row>
    <row r="10" spans="1:39" ht="15.75" thickBot="1" x14ac:dyDescent="0.3"/>
    <row r="11" spans="1:39" x14ac:dyDescent="0.25">
      <c r="C11" s="235" t="s">
        <v>8</v>
      </c>
      <c r="D11" s="236"/>
      <c r="E11" s="236"/>
      <c r="F11" s="236"/>
      <c r="G11" s="236"/>
      <c r="H11" s="236"/>
      <c r="I11" s="236"/>
      <c r="J11" s="236"/>
      <c r="K11" s="236"/>
      <c r="L11" s="236"/>
      <c r="M11" s="236"/>
      <c r="N11" s="236"/>
      <c r="O11" s="236"/>
      <c r="P11" s="236"/>
      <c r="Q11" s="236"/>
      <c r="R11" s="236"/>
      <c r="S11" s="236"/>
      <c r="T11" s="237"/>
      <c r="U11" s="4"/>
      <c r="V11" s="235" t="s">
        <v>9</v>
      </c>
      <c r="W11" s="236"/>
      <c r="X11" s="236"/>
      <c r="Y11" s="236"/>
      <c r="Z11" s="236"/>
      <c r="AA11" s="236"/>
      <c r="AB11" s="236"/>
      <c r="AC11" s="236"/>
      <c r="AD11" s="236"/>
      <c r="AE11" s="236"/>
      <c r="AF11" s="236"/>
      <c r="AG11" s="236"/>
      <c r="AH11" s="236"/>
      <c r="AI11" s="236"/>
      <c r="AJ11" s="236"/>
      <c r="AK11" s="236"/>
      <c r="AL11" s="236"/>
      <c r="AM11" s="237"/>
    </row>
    <row r="12" spans="1:39" x14ac:dyDescent="0.25">
      <c r="C12" s="238" t="s">
        <v>10</v>
      </c>
      <c r="D12" s="239"/>
      <c r="E12" s="239"/>
      <c r="F12" s="239"/>
      <c r="G12" s="239"/>
      <c r="H12" s="240"/>
      <c r="I12" s="241" t="s">
        <v>11</v>
      </c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42"/>
      <c r="U12" s="4"/>
      <c r="V12" s="238" t="s">
        <v>10</v>
      </c>
      <c r="W12" s="239"/>
      <c r="X12" s="239"/>
      <c r="Y12" s="239"/>
      <c r="Z12" s="239"/>
      <c r="AA12" s="240"/>
      <c r="AB12" s="241" t="str">
        <f>+[2]QBP_non_KCHIP!AB12</f>
        <v>2024 Data</v>
      </c>
      <c r="AC12" s="239"/>
      <c r="AD12" s="239"/>
      <c r="AE12" s="239"/>
      <c r="AF12" s="239"/>
      <c r="AG12" s="239"/>
      <c r="AH12" s="239"/>
      <c r="AI12" s="239"/>
      <c r="AJ12" s="239"/>
      <c r="AK12" s="239"/>
      <c r="AL12" s="239"/>
      <c r="AM12" s="242"/>
    </row>
    <row r="13" spans="1:39" ht="45" x14ac:dyDescent="0.25">
      <c r="B13" s="5"/>
      <c r="C13" s="6" t="s">
        <v>12</v>
      </c>
      <c r="D13" s="7" t="s">
        <v>13</v>
      </c>
      <c r="E13" s="7" t="s">
        <v>14</v>
      </c>
      <c r="F13" s="8" t="s">
        <v>15</v>
      </c>
      <c r="G13" s="8" t="s">
        <v>16</v>
      </c>
      <c r="H13" s="9" t="s">
        <v>17</v>
      </c>
      <c r="I13" s="8">
        <v>45474</v>
      </c>
      <c r="J13" s="8">
        <v>45505</v>
      </c>
      <c r="K13" s="8">
        <v>45536</v>
      </c>
      <c r="L13" s="8">
        <v>45566</v>
      </c>
      <c r="M13" s="8">
        <v>45597</v>
      </c>
      <c r="N13" s="8">
        <v>45627</v>
      </c>
      <c r="O13" s="8">
        <v>45658</v>
      </c>
      <c r="P13" s="8">
        <v>45689</v>
      </c>
      <c r="Q13" s="8">
        <v>45717</v>
      </c>
      <c r="R13" s="8">
        <v>45748</v>
      </c>
      <c r="S13" s="8">
        <v>45778</v>
      </c>
      <c r="T13" s="10">
        <v>45809</v>
      </c>
      <c r="U13" s="8"/>
      <c r="V13" s="6" t="s">
        <v>12</v>
      </c>
      <c r="W13" s="7" t="s">
        <v>13</v>
      </c>
      <c r="X13" s="7" t="s">
        <v>14</v>
      </c>
      <c r="Y13" s="8" t="s">
        <v>15</v>
      </c>
      <c r="Z13" s="8" t="s">
        <v>16</v>
      </c>
      <c r="AA13" s="11" t="s">
        <v>17</v>
      </c>
      <c r="AB13" s="12">
        <v>45292</v>
      </c>
      <c r="AC13" s="8">
        <v>45323</v>
      </c>
      <c r="AD13" s="8">
        <v>45352</v>
      </c>
      <c r="AE13" s="8">
        <v>45383</v>
      </c>
      <c r="AF13" s="8">
        <v>45413</v>
      </c>
      <c r="AG13" s="8">
        <v>45444</v>
      </c>
      <c r="AH13" s="8">
        <v>45474</v>
      </c>
      <c r="AI13" s="8">
        <v>45505</v>
      </c>
      <c r="AJ13" s="8">
        <v>45536</v>
      </c>
      <c r="AK13" s="8">
        <v>45566</v>
      </c>
      <c r="AL13" s="8">
        <v>45597</v>
      </c>
      <c r="AM13" s="10">
        <v>45627</v>
      </c>
    </row>
    <row r="14" spans="1:39" x14ac:dyDescent="0.25">
      <c r="A14" s="1">
        <v>1</v>
      </c>
      <c r="B14" s="13" t="s">
        <v>18</v>
      </c>
      <c r="C14" s="14"/>
      <c r="D14" s="15">
        <f>IFERROR(AVERAGE($I14:$K14),0)</f>
        <v>0</v>
      </c>
      <c r="E14" s="15">
        <f>IFERROR(AVERAGE($L14:$N14),0)</f>
        <v>0</v>
      </c>
      <c r="F14" s="15">
        <f>IFERROR(AVERAGE($O14:$Q14),0)</f>
        <v>0</v>
      </c>
      <c r="G14" s="15">
        <f>IFERROR(AVERAGE($R14:$T14),0)</f>
        <v>0</v>
      </c>
      <c r="H14" s="16"/>
      <c r="I14" s="15" t="e">
        <f>Aetna!I14+Anthem!I14+#REF!+Molina!I14+United!I14+Wellcare!I14</f>
        <v>#REF!</v>
      </c>
      <c r="J14" s="15" t="e">
        <f>Aetna!J14+Anthem!J14+#REF!+Molina!J14+United!J14+Wellcare!J14</f>
        <v>#REF!</v>
      </c>
      <c r="K14" s="15" t="e">
        <f>Aetna!K14+Anthem!K14+#REF!+Molina!K14+United!K14+Wellcare!K14</f>
        <v>#REF!</v>
      </c>
      <c r="L14" s="15" t="e">
        <f>Aetna!L14+Anthem!L14+#REF!+Molina!L14+United!L14+Wellcare!L14</f>
        <v>#REF!</v>
      </c>
      <c r="M14" s="15" t="e">
        <f>Aetna!M14+Anthem!M14+#REF!+Molina!M14+United!M14+Wellcare!M14</f>
        <v>#REF!</v>
      </c>
      <c r="N14" s="15" t="e">
        <f>Aetna!N14+Anthem!N14+#REF!+Molina!N14+United!N14+Wellcare!N14</f>
        <v>#REF!</v>
      </c>
      <c r="O14" s="15" t="e">
        <f>Aetna!O14+Anthem!O14+#REF!+Molina!O14+United!O14+Wellcare!O14</f>
        <v>#REF!</v>
      </c>
      <c r="P14" s="15" t="e">
        <f>Aetna!P14+Anthem!P14+#REF!+Molina!P14+United!P14+Wellcare!P14</f>
        <v>#REF!</v>
      </c>
      <c r="Q14" s="15" t="e">
        <f>Aetna!Q14+Anthem!Q14+#REF!+Molina!Q14+United!Q14+Wellcare!Q14</f>
        <v>#REF!</v>
      </c>
      <c r="R14" s="15" t="e">
        <f>Aetna!R14+Anthem!R14+#REF!+Molina!R14+United!R14+Wellcare!R14</f>
        <v>#REF!</v>
      </c>
      <c r="S14" s="15" t="e">
        <f>Aetna!S14+Anthem!S14+#REF!+Molina!S14+United!S14+Wellcare!S14</f>
        <v>#REF!</v>
      </c>
      <c r="T14" s="17" t="e">
        <f>Aetna!U14+Anthem!T14+#REF!+Molina!U14+United!U14+Wellcare!U14</f>
        <v>#REF!</v>
      </c>
      <c r="U14" s="18"/>
      <c r="V14" s="14"/>
      <c r="W14" s="15">
        <f>IFERROR(AVERAGE($I14:$K14),0)</f>
        <v>0</v>
      </c>
      <c r="X14" s="15">
        <f>IFERROR(AVERAGE($L14:$N14),0)</f>
        <v>0</v>
      </c>
      <c r="Y14" s="15">
        <f>IFERROR(AVERAGE($O14:$Q14),0)</f>
        <v>0</v>
      </c>
      <c r="Z14" s="15">
        <f>IFERROR(AVERAGE($R14:$T14),0)</f>
        <v>0</v>
      </c>
      <c r="AA14" s="16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7"/>
    </row>
    <row r="15" spans="1:39" ht="6" customHeight="1" x14ac:dyDescent="0.25">
      <c r="C15" s="6"/>
      <c r="D15" s="7"/>
      <c r="E15" s="7"/>
      <c r="F15" s="8"/>
      <c r="G15" s="8"/>
      <c r="H15" s="11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10"/>
      <c r="U15" s="8"/>
      <c r="V15" s="6"/>
      <c r="W15" s="7"/>
      <c r="X15" s="7"/>
      <c r="Y15" s="8"/>
      <c r="Z15" s="8"/>
      <c r="AA15" s="7"/>
      <c r="AB15" s="12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10"/>
    </row>
    <row r="16" spans="1:39" x14ac:dyDescent="0.25">
      <c r="A16" s="19" t="s">
        <v>19</v>
      </c>
      <c r="B16" s="13" t="s">
        <v>20</v>
      </c>
      <c r="C16" s="6"/>
      <c r="D16" s="7"/>
      <c r="E16" s="7"/>
      <c r="F16" s="8"/>
      <c r="G16" s="8"/>
      <c r="H16" s="11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10"/>
      <c r="U16" s="8"/>
      <c r="V16" s="6"/>
      <c r="W16" s="7"/>
      <c r="X16" s="7"/>
      <c r="Y16" s="8"/>
      <c r="Z16" s="8"/>
      <c r="AA16" s="7"/>
      <c r="AB16" s="12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10"/>
    </row>
    <row r="17" spans="1:39" x14ac:dyDescent="0.25">
      <c r="A17" s="1" t="s">
        <v>21</v>
      </c>
      <c r="B17" t="s">
        <v>22</v>
      </c>
      <c r="C17" s="20" t="e">
        <f>AVERAGE(I17:T17)</f>
        <v>#REF!</v>
      </c>
      <c r="D17" s="21">
        <f>IFERROR(AVERAGE($I17:$K17),0)</f>
        <v>0</v>
      </c>
      <c r="E17" s="21">
        <f>IFERROR(AVERAGE($L17:$N17),0)</f>
        <v>0</v>
      </c>
      <c r="F17" s="21">
        <f>IFERROR(AVERAGE($O17:$Q17),0)</f>
        <v>0</v>
      </c>
      <c r="G17" s="21">
        <f>IFERROR(AVERAGE($R17:$T17),0)</f>
        <v>0</v>
      </c>
      <c r="H17" s="22">
        <f>IFERROR((G17-F17)/F17,0)</f>
        <v>0</v>
      </c>
      <c r="I17" s="21" t="e">
        <f>Aetna!I17+Anthem!I17+#REF!+Molina!I17+United!I17+Wellcare!I17</f>
        <v>#REF!</v>
      </c>
      <c r="J17" s="21" t="e">
        <f>Aetna!J17+Anthem!J17+#REF!+Molina!J17+United!J17+Wellcare!J17</f>
        <v>#REF!</v>
      </c>
      <c r="K17" s="21" t="e">
        <f>Aetna!K17+Anthem!K17+#REF!+Molina!K17+United!K17+Wellcare!K17</f>
        <v>#REF!</v>
      </c>
      <c r="L17" s="21" t="e">
        <f>Aetna!L17+Anthem!L17+#REF!+Molina!L17+United!L17+Wellcare!L17</f>
        <v>#REF!</v>
      </c>
      <c r="M17" s="21" t="e">
        <f>Aetna!M17+Anthem!M17+#REF!+Molina!M17+United!M17+Wellcare!M17</f>
        <v>#REF!</v>
      </c>
      <c r="N17" s="21" t="e">
        <f>Aetna!N17+Anthem!N17+#REF!+Molina!N17+United!N17+Wellcare!N17</f>
        <v>#REF!</v>
      </c>
      <c r="O17" s="21" t="e">
        <f>Aetna!O17+Anthem!O17+#REF!+Molina!O17+United!O17+Wellcare!O17</f>
        <v>#REF!</v>
      </c>
      <c r="P17" s="21" t="e">
        <f>Aetna!P17+Anthem!P17+#REF!+Molina!P17+United!P17+Wellcare!P17</f>
        <v>#REF!</v>
      </c>
      <c r="Q17" s="21" t="e">
        <f>Aetna!Q17+Anthem!Q17+#REF!+Molina!Q17+United!Q17+Wellcare!Q17</f>
        <v>#REF!</v>
      </c>
      <c r="R17" s="21" t="e">
        <f>Aetna!R17+Anthem!R17+#REF!+Molina!R17+United!R17+Wellcare!R17</f>
        <v>#REF!</v>
      </c>
      <c r="S17" s="21" t="e">
        <f>Aetna!S17+Anthem!S17+#REF!+Molina!S17+United!S17+Wellcare!S17</f>
        <v>#REF!</v>
      </c>
      <c r="T17" s="23" t="e">
        <f>Aetna!U17+Anthem!T17+#REF!+Molina!U17+United!U17+Wellcare!U17</f>
        <v>#REF!</v>
      </c>
      <c r="U17" s="24"/>
      <c r="V17" s="20" t="e">
        <f>AVERAGE(I17:T17)</f>
        <v>#REF!</v>
      </c>
      <c r="W17" s="21">
        <f>IFERROR(AVERAGE($I17:$K17),0)</f>
        <v>0</v>
      </c>
      <c r="X17" s="21">
        <f t="shared" ref="X17:X50" si="0">IFERROR(AVERAGE($L17:$N17),0)</f>
        <v>0</v>
      </c>
      <c r="Y17" s="21">
        <f t="shared" ref="Y17:Y50" si="1">IFERROR(AVERAGE($O17:$Q17),0)</f>
        <v>0</v>
      </c>
      <c r="Z17" s="21">
        <f t="shared" ref="Z17:Z50" si="2">IFERROR(AVERAGE($R17:$T17),0)</f>
        <v>0</v>
      </c>
      <c r="AA17" s="25">
        <f>IFERROR((Z17-Y17)/Y17,0)</f>
        <v>0</v>
      </c>
      <c r="AB17" s="26">
        <f>IFERROR(I17/I$14,0)</f>
        <v>0</v>
      </c>
      <c r="AC17" s="21">
        <f t="shared" ref="AC17:AM32" si="3">IFERROR(J17/J$14,0)</f>
        <v>0</v>
      </c>
      <c r="AD17" s="21">
        <f t="shared" si="3"/>
        <v>0</v>
      </c>
      <c r="AE17" s="21">
        <f t="shared" si="3"/>
        <v>0</v>
      </c>
      <c r="AF17" s="21">
        <f t="shared" si="3"/>
        <v>0</v>
      </c>
      <c r="AG17" s="21">
        <f t="shared" si="3"/>
        <v>0</v>
      </c>
      <c r="AH17" s="21">
        <f t="shared" si="3"/>
        <v>0</v>
      </c>
      <c r="AI17" s="21">
        <f t="shared" si="3"/>
        <v>0</v>
      </c>
      <c r="AJ17" s="21">
        <f t="shared" si="3"/>
        <v>0</v>
      </c>
      <c r="AK17" s="21">
        <f t="shared" si="3"/>
        <v>0</v>
      </c>
      <c r="AL17" s="21">
        <f t="shared" si="3"/>
        <v>0</v>
      </c>
      <c r="AM17" s="23">
        <f t="shared" si="3"/>
        <v>0</v>
      </c>
    </row>
    <row r="18" spans="1:39" x14ac:dyDescent="0.25">
      <c r="A18" s="1" t="s">
        <v>23</v>
      </c>
      <c r="B18" t="s">
        <v>24</v>
      </c>
      <c r="C18" s="20" t="e">
        <f t="shared" ref="C18:C50" si="4">AVERAGE(I18:T18)</f>
        <v>#REF!</v>
      </c>
      <c r="D18" s="21">
        <f t="shared" ref="D18:D85" si="5">IFERROR(AVERAGE($I18:$K18),0)</f>
        <v>0</v>
      </c>
      <c r="E18" s="21">
        <f t="shared" ref="E18:E85" si="6">IFERROR(AVERAGE($L18:$N18),0)</f>
        <v>0</v>
      </c>
      <c r="F18" s="21">
        <f t="shared" ref="F18:F85" si="7">IFERROR(AVERAGE($O18:$Q18),0)</f>
        <v>0</v>
      </c>
      <c r="G18" s="21">
        <f t="shared" ref="G18:G85" si="8">IFERROR(AVERAGE($R18:$T18),0)</f>
        <v>0</v>
      </c>
      <c r="H18" s="22">
        <f t="shared" ref="H18:H50" si="9">IFERROR((G18-F18)/F18,0)</f>
        <v>0</v>
      </c>
      <c r="I18" s="21" t="e">
        <f>Aetna!I18+Anthem!I18+#REF!+Molina!I18+United!I18+Wellcare!I18</f>
        <v>#REF!</v>
      </c>
      <c r="J18" s="21" t="e">
        <f>Aetna!J18+Anthem!J18+#REF!+Molina!J18+United!J18+Wellcare!J18</f>
        <v>#REF!</v>
      </c>
      <c r="K18" s="21" t="e">
        <f>Aetna!K18+Anthem!K18+#REF!+Molina!K18+United!K18+Wellcare!K18</f>
        <v>#REF!</v>
      </c>
      <c r="L18" s="21" t="e">
        <f>Aetna!L18+Anthem!L18+#REF!+Molina!L18+United!L18+Wellcare!L18</f>
        <v>#REF!</v>
      </c>
      <c r="M18" s="21" t="e">
        <f>Aetna!M18+Anthem!M18+#REF!+Molina!M18+United!M18+Wellcare!M18</f>
        <v>#REF!</v>
      </c>
      <c r="N18" s="21" t="e">
        <f>Aetna!N18+Anthem!N18+#REF!+Molina!N18+United!N18+Wellcare!N18</f>
        <v>#REF!</v>
      </c>
      <c r="O18" s="21" t="e">
        <f>Aetna!O18+Anthem!O18+#REF!+Molina!O18+United!O18+Wellcare!O18</f>
        <v>#REF!</v>
      </c>
      <c r="P18" s="21" t="e">
        <f>Aetna!P18+Anthem!P18+#REF!+Molina!P18+United!P18+Wellcare!P18</f>
        <v>#REF!</v>
      </c>
      <c r="Q18" s="21" t="e">
        <f>Aetna!Q18+Anthem!Q18+#REF!+Molina!Q18+United!Q18+Wellcare!Q18</f>
        <v>#REF!</v>
      </c>
      <c r="R18" s="21" t="e">
        <f>Aetna!R18+Anthem!R18+#REF!+Molina!R18+United!R18+Wellcare!R18</f>
        <v>#REF!</v>
      </c>
      <c r="S18" s="21" t="e">
        <f>Aetna!S18+Anthem!S18+#REF!+Molina!S18+United!S18+Wellcare!S18</f>
        <v>#REF!</v>
      </c>
      <c r="T18" s="23" t="e">
        <f>Aetna!U18+Anthem!T18+#REF!+Molina!U18+United!U18+Wellcare!U18</f>
        <v>#REF!</v>
      </c>
      <c r="U18" s="24"/>
      <c r="V18" s="20" t="e">
        <f t="shared" ref="V18:V50" si="10">AVERAGE(I18:T18)</f>
        <v>#REF!</v>
      </c>
      <c r="W18" s="21">
        <f t="shared" ref="W18:W85" si="11">IFERROR(AVERAGE($I18:$K18),0)</f>
        <v>0</v>
      </c>
      <c r="X18" s="21">
        <f t="shared" si="0"/>
        <v>0</v>
      </c>
      <c r="Y18" s="21">
        <f t="shared" si="1"/>
        <v>0</v>
      </c>
      <c r="Z18" s="21">
        <f t="shared" si="2"/>
        <v>0</v>
      </c>
      <c r="AA18" s="25">
        <f t="shared" ref="AA18:AA50" si="12">IFERROR((Z18-Y18)/Y18,0)</f>
        <v>0</v>
      </c>
      <c r="AB18" s="26">
        <f t="shared" ref="AB18:AB50" si="13">IFERROR(I18/I$14,0)</f>
        <v>0</v>
      </c>
      <c r="AC18" s="21">
        <f t="shared" si="3"/>
        <v>0</v>
      </c>
      <c r="AD18" s="21">
        <f t="shared" si="3"/>
        <v>0</v>
      </c>
      <c r="AE18" s="21">
        <f t="shared" si="3"/>
        <v>0</v>
      </c>
      <c r="AF18" s="21">
        <f t="shared" si="3"/>
        <v>0</v>
      </c>
      <c r="AG18" s="21">
        <f t="shared" si="3"/>
        <v>0</v>
      </c>
      <c r="AH18" s="21">
        <f t="shared" si="3"/>
        <v>0</v>
      </c>
      <c r="AI18" s="21">
        <f t="shared" si="3"/>
        <v>0</v>
      </c>
      <c r="AJ18" s="21">
        <f t="shared" si="3"/>
        <v>0</v>
      </c>
      <c r="AK18" s="21">
        <f t="shared" si="3"/>
        <v>0</v>
      </c>
      <c r="AL18" s="21">
        <f t="shared" si="3"/>
        <v>0</v>
      </c>
      <c r="AM18" s="23">
        <f t="shared" si="3"/>
        <v>0</v>
      </c>
    </row>
    <row r="19" spans="1:39" x14ac:dyDescent="0.25">
      <c r="A19" s="1" t="s">
        <v>25</v>
      </c>
      <c r="B19" t="s">
        <v>26</v>
      </c>
      <c r="C19" s="20" t="e">
        <f t="shared" si="4"/>
        <v>#REF!</v>
      </c>
      <c r="D19" s="21">
        <f t="shared" si="5"/>
        <v>0</v>
      </c>
      <c r="E19" s="21">
        <f t="shared" si="6"/>
        <v>0</v>
      </c>
      <c r="F19" s="21">
        <f t="shared" si="7"/>
        <v>0</v>
      </c>
      <c r="G19" s="21">
        <f t="shared" si="8"/>
        <v>0</v>
      </c>
      <c r="H19" s="22">
        <f t="shared" si="9"/>
        <v>0</v>
      </c>
      <c r="I19" s="21" t="e">
        <f>Aetna!I19+Anthem!I19+#REF!+Molina!I19+United!I19+Wellcare!I19</f>
        <v>#REF!</v>
      </c>
      <c r="J19" s="21" t="e">
        <f>Aetna!J19+Anthem!J19+#REF!+Molina!J19+United!J19+Wellcare!J19</f>
        <v>#REF!</v>
      </c>
      <c r="K19" s="21" t="e">
        <f>Aetna!K19+Anthem!K19+#REF!+Molina!K19+United!K19+Wellcare!K19</f>
        <v>#REF!</v>
      </c>
      <c r="L19" s="21" t="e">
        <f>Aetna!L19+Anthem!L19+#REF!+Molina!L19+United!L19+Wellcare!L19</f>
        <v>#REF!</v>
      </c>
      <c r="M19" s="21" t="e">
        <f>Aetna!M19+Anthem!M19+#REF!+Molina!M19+United!M19+Wellcare!M19</f>
        <v>#REF!</v>
      </c>
      <c r="N19" s="21" t="e">
        <f>Aetna!N19+Anthem!N19+#REF!+Molina!N19+United!N19+Wellcare!N19</f>
        <v>#REF!</v>
      </c>
      <c r="O19" s="21" t="e">
        <f>Aetna!O19+Anthem!O19+#REF!+Molina!O19+United!O19+Wellcare!O19</f>
        <v>#REF!</v>
      </c>
      <c r="P19" s="21" t="e">
        <f>Aetna!P19+Anthem!P19+#REF!+Molina!P19+United!P19+Wellcare!P19</f>
        <v>#REF!</v>
      </c>
      <c r="Q19" s="21" t="e">
        <f>Aetna!Q19+Anthem!Q19+#REF!+Molina!Q19+United!Q19+Wellcare!Q19</f>
        <v>#REF!</v>
      </c>
      <c r="R19" s="21" t="e">
        <f>Aetna!R19+Anthem!R19+#REF!+Molina!R19+United!R19+Wellcare!R19</f>
        <v>#REF!</v>
      </c>
      <c r="S19" s="21" t="e">
        <f>Aetna!S19+Anthem!S19+#REF!+Molina!S19+United!S19+Wellcare!S19</f>
        <v>#REF!</v>
      </c>
      <c r="T19" s="23" t="e">
        <f>Aetna!U19+Anthem!T19+#REF!+Molina!U19+United!U19+Wellcare!U19</f>
        <v>#REF!</v>
      </c>
      <c r="U19" s="24"/>
      <c r="V19" s="20" t="e">
        <f t="shared" si="10"/>
        <v>#REF!</v>
      </c>
      <c r="W19" s="21">
        <f t="shared" si="11"/>
        <v>0</v>
      </c>
      <c r="X19" s="21">
        <f t="shared" si="0"/>
        <v>0</v>
      </c>
      <c r="Y19" s="21">
        <f t="shared" si="1"/>
        <v>0</v>
      </c>
      <c r="Z19" s="21">
        <f t="shared" si="2"/>
        <v>0</v>
      </c>
      <c r="AA19" s="25">
        <f t="shared" si="12"/>
        <v>0</v>
      </c>
      <c r="AB19" s="26">
        <f t="shared" si="13"/>
        <v>0</v>
      </c>
      <c r="AC19" s="21">
        <f t="shared" si="3"/>
        <v>0</v>
      </c>
      <c r="AD19" s="21">
        <f t="shared" si="3"/>
        <v>0</v>
      </c>
      <c r="AE19" s="21">
        <f t="shared" si="3"/>
        <v>0</v>
      </c>
      <c r="AF19" s="21">
        <f t="shared" si="3"/>
        <v>0</v>
      </c>
      <c r="AG19" s="21">
        <f t="shared" si="3"/>
        <v>0</v>
      </c>
      <c r="AH19" s="21">
        <f t="shared" si="3"/>
        <v>0</v>
      </c>
      <c r="AI19" s="21">
        <f t="shared" si="3"/>
        <v>0</v>
      </c>
      <c r="AJ19" s="21">
        <f t="shared" si="3"/>
        <v>0</v>
      </c>
      <c r="AK19" s="21">
        <f t="shared" si="3"/>
        <v>0</v>
      </c>
      <c r="AL19" s="21">
        <f t="shared" si="3"/>
        <v>0</v>
      </c>
      <c r="AM19" s="23">
        <f t="shared" si="3"/>
        <v>0</v>
      </c>
    </row>
    <row r="20" spans="1:39" x14ac:dyDescent="0.25">
      <c r="A20" s="1" t="s">
        <v>27</v>
      </c>
      <c r="B20" t="s">
        <v>167</v>
      </c>
      <c r="C20" s="20" t="e">
        <f t="shared" si="4"/>
        <v>#REF!</v>
      </c>
      <c r="D20" s="21">
        <f t="shared" si="5"/>
        <v>0</v>
      </c>
      <c r="E20" s="21">
        <f t="shared" si="6"/>
        <v>0</v>
      </c>
      <c r="F20" s="21">
        <f t="shared" si="7"/>
        <v>0</v>
      </c>
      <c r="G20" s="21">
        <f t="shared" si="8"/>
        <v>0</v>
      </c>
      <c r="H20" s="22">
        <f t="shared" si="9"/>
        <v>0</v>
      </c>
      <c r="I20" s="21" t="e">
        <f>Aetna!I20+Anthem!I20+#REF!+Molina!I20+United!I20+Wellcare!I20</f>
        <v>#REF!</v>
      </c>
      <c r="J20" s="21" t="e">
        <f>Aetna!J20+Anthem!J20+#REF!+Molina!J20+United!J20+Wellcare!J20</f>
        <v>#REF!</v>
      </c>
      <c r="K20" s="21" t="e">
        <f>Aetna!K20+Anthem!K20+#REF!+Molina!K20+United!K20+Wellcare!K20</f>
        <v>#REF!</v>
      </c>
      <c r="L20" s="21" t="e">
        <f>Aetna!L20+Anthem!L20+#REF!+Molina!L20+United!L20+Wellcare!L20</f>
        <v>#REF!</v>
      </c>
      <c r="M20" s="21" t="e">
        <f>Aetna!M20+Anthem!M20+#REF!+Molina!M20+United!M20+Wellcare!M20</f>
        <v>#REF!</v>
      </c>
      <c r="N20" s="21" t="e">
        <f>Aetna!N20+Anthem!N20+#REF!+Molina!N20+United!N20+Wellcare!N20</f>
        <v>#REF!</v>
      </c>
      <c r="O20" s="21" t="e">
        <f>Aetna!O20+Anthem!O20+#REF!+Molina!O20+United!O20+Wellcare!O20</f>
        <v>#REF!</v>
      </c>
      <c r="P20" s="21" t="e">
        <f>Aetna!P20+Anthem!P20+#REF!+Molina!P20+United!P20+Wellcare!P20</f>
        <v>#REF!</v>
      </c>
      <c r="Q20" s="21" t="e">
        <f>Aetna!Q20+Anthem!Q20+#REF!+Molina!Q20+United!Q20+Wellcare!Q20</f>
        <v>#REF!</v>
      </c>
      <c r="R20" s="21" t="e">
        <f>Aetna!R20+Anthem!R20+#REF!+Molina!R20+United!R20+Wellcare!R20</f>
        <v>#REF!</v>
      </c>
      <c r="S20" s="21" t="e">
        <f>Aetna!S20+Anthem!S20+#REF!+Molina!S20+United!S20+Wellcare!S20</f>
        <v>#REF!</v>
      </c>
      <c r="T20" s="23" t="e">
        <f>Aetna!U20+Anthem!T20+#REF!+Molina!U20+United!U20+Wellcare!U20</f>
        <v>#REF!</v>
      </c>
      <c r="U20" s="24"/>
      <c r="V20" s="20" t="e">
        <f t="shared" si="10"/>
        <v>#REF!</v>
      </c>
      <c r="W20" s="21">
        <f t="shared" si="11"/>
        <v>0</v>
      </c>
      <c r="X20" s="21">
        <f t="shared" si="0"/>
        <v>0</v>
      </c>
      <c r="Y20" s="21">
        <f t="shared" si="1"/>
        <v>0</v>
      </c>
      <c r="Z20" s="21">
        <f t="shared" si="2"/>
        <v>0</v>
      </c>
      <c r="AA20" s="25">
        <f t="shared" si="12"/>
        <v>0</v>
      </c>
      <c r="AB20" s="26">
        <f t="shared" si="13"/>
        <v>0</v>
      </c>
      <c r="AC20" s="21">
        <f t="shared" si="3"/>
        <v>0</v>
      </c>
      <c r="AD20" s="21">
        <f t="shared" si="3"/>
        <v>0</v>
      </c>
      <c r="AE20" s="21">
        <f t="shared" si="3"/>
        <v>0</v>
      </c>
      <c r="AF20" s="21">
        <f t="shared" si="3"/>
        <v>0</v>
      </c>
      <c r="AG20" s="21">
        <f t="shared" si="3"/>
        <v>0</v>
      </c>
      <c r="AH20" s="21">
        <f t="shared" si="3"/>
        <v>0</v>
      </c>
      <c r="AI20" s="21">
        <f t="shared" si="3"/>
        <v>0</v>
      </c>
      <c r="AJ20" s="21">
        <f t="shared" si="3"/>
        <v>0</v>
      </c>
      <c r="AK20" s="21">
        <f t="shared" si="3"/>
        <v>0</v>
      </c>
      <c r="AL20" s="21">
        <f t="shared" si="3"/>
        <v>0</v>
      </c>
      <c r="AM20" s="23">
        <f t="shared" si="3"/>
        <v>0</v>
      </c>
    </row>
    <row r="21" spans="1:39" x14ac:dyDescent="0.25">
      <c r="A21" s="1" t="s">
        <v>28</v>
      </c>
      <c r="B21" t="s">
        <v>29</v>
      </c>
      <c r="C21" s="20" t="e">
        <f t="shared" si="4"/>
        <v>#REF!</v>
      </c>
      <c r="D21" s="21">
        <f t="shared" si="5"/>
        <v>0</v>
      </c>
      <c r="E21" s="21">
        <f t="shared" si="6"/>
        <v>0</v>
      </c>
      <c r="F21" s="21">
        <f t="shared" si="7"/>
        <v>0</v>
      </c>
      <c r="G21" s="21">
        <f t="shared" si="8"/>
        <v>0</v>
      </c>
      <c r="H21" s="27">
        <f t="shared" si="9"/>
        <v>0</v>
      </c>
      <c r="I21" s="21" t="e">
        <f>Aetna!I21+Anthem!I21+#REF!+Molina!I21+United!I21+Wellcare!I21</f>
        <v>#REF!</v>
      </c>
      <c r="J21" s="21" t="e">
        <f>Aetna!J21+Anthem!J21+#REF!+Molina!J21+United!J21+Wellcare!J21</f>
        <v>#REF!</v>
      </c>
      <c r="K21" s="21" t="e">
        <f>Aetna!K21+Anthem!K21+#REF!+Molina!K21+United!K21+Wellcare!K21</f>
        <v>#REF!</v>
      </c>
      <c r="L21" s="21" t="e">
        <f>Aetna!L21+Anthem!L21+#REF!+Molina!L21+United!L21+Wellcare!L21</f>
        <v>#REF!</v>
      </c>
      <c r="M21" s="21" t="e">
        <f>Aetna!M21+Anthem!M21+#REF!+Molina!M21+United!M21+Wellcare!M21</f>
        <v>#REF!</v>
      </c>
      <c r="N21" s="21" t="e">
        <f>Aetna!N21+Anthem!N21+#REF!+Molina!N21+United!N21+Wellcare!N21</f>
        <v>#REF!</v>
      </c>
      <c r="O21" s="21" t="e">
        <f>Aetna!O21+Anthem!O21+#REF!+Molina!O21+United!O21+Wellcare!O21</f>
        <v>#REF!</v>
      </c>
      <c r="P21" s="21" t="e">
        <f>Aetna!P21+Anthem!P21+#REF!+Molina!P21+United!P21+Wellcare!P21</f>
        <v>#REF!</v>
      </c>
      <c r="Q21" s="21" t="e">
        <f>Aetna!Q21+Anthem!Q21+#REF!+Molina!Q21+United!Q21+Wellcare!Q21</f>
        <v>#REF!</v>
      </c>
      <c r="R21" s="21" t="e">
        <f>Aetna!R21+Anthem!R21+#REF!+Molina!R21+United!R21+Wellcare!R21</f>
        <v>#REF!</v>
      </c>
      <c r="S21" s="21" t="e">
        <f>Aetna!S21+Anthem!S21+#REF!+Molina!S21+United!S21+Wellcare!S21</f>
        <v>#REF!</v>
      </c>
      <c r="T21" s="23" t="e">
        <f>Aetna!U21+Anthem!T21+#REF!+Molina!U21+United!U21+Wellcare!U21</f>
        <v>#REF!</v>
      </c>
      <c r="U21" s="24"/>
      <c r="V21" s="20" t="e">
        <f t="shared" si="10"/>
        <v>#REF!</v>
      </c>
      <c r="W21" s="21">
        <f t="shared" si="11"/>
        <v>0</v>
      </c>
      <c r="X21" s="21">
        <f t="shared" si="0"/>
        <v>0</v>
      </c>
      <c r="Y21" s="21">
        <f t="shared" si="1"/>
        <v>0</v>
      </c>
      <c r="Z21" s="21">
        <f t="shared" si="2"/>
        <v>0</v>
      </c>
      <c r="AA21" s="25">
        <f t="shared" si="12"/>
        <v>0</v>
      </c>
      <c r="AB21" s="26">
        <f t="shared" si="13"/>
        <v>0</v>
      </c>
      <c r="AC21" s="21">
        <f t="shared" si="3"/>
        <v>0</v>
      </c>
      <c r="AD21" s="21">
        <f t="shared" si="3"/>
        <v>0</v>
      </c>
      <c r="AE21" s="21">
        <f t="shared" si="3"/>
        <v>0</v>
      </c>
      <c r="AF21" s="21">
        <f t="shared" si="3"/>
        <v>0</v>
      </c>
      <c r="AG21" s="21">
        <f t="shared" si="3"/>
        <v>0</v>
      </c>
      <c r="AH21" s="21">
        <f t="shared" si="3"/>
        <v>0</v>
      </c>
      <c r="AI21" s="21">
        <f t="shared" si="3"/>
        <v>0</v>
      </c>
      <c r="AJ21" s="21">
        <f t="shared" si="3"/>
        <v>0</v>
      </c>
      <c r="AK21" s="21">
        <f t="shared" si="3"/>
        <v>0</v>
      </c>
      <c r="AL21" s="21">
        <f t="shared" si="3"/>
        <v>0</v>
      </c>
      <c r="AM21" s="23">
        <f t="shared" si="3"/>
        <v>0</v>
      </c>
    </row>
    <row r="22" spans="1:39" x14ac:dyDescent="0.25">
      <c r="A22" s="1" t="s">
        <v>30</v>
      </c>
      <c r="B22" t="s">
        <v>31</v>
      </c>
      <c r="C22" s="20" t="e">
        <f t="shared" si="4"/>
        <v>#REF!</v>
      </c>
      <c r="D22" s="21">
        <f t="shared" si="5"/>
        <v>0</v>
      </c>
      <c r="E22" s="21">
        <f t="shared" si="6"/>
        <v>0</v>
      </c>
      <c r="F22" s="21">
        <f t="shared" si="7"/>
        <v>0</v>
      </c>
      <c r="G22" s="21">
        <f t="shared" si="8"/>
        <v>0</v>
      </c>
      <c r="H22" s="27">
        <f t="shared" si="9"/>
        <v>0</v>
      </c>
      <c r="I22" s="21" t="e">
        <f>Aetna!I22+Anthem!I22+#REF!+Molina!I22+United!I22+Wellcare!I22</f>
        <v>#REF!</v>
      </c>
      <c r="J22" s="21" t="e">
        <f>Aetna!J22+Anthem!J22+#REF!+Molina!J22+United!J22+Wellcare!J22</f>
        <v>#REF!</v>
      </c>
      <c r="K22" s="21" t="e">
        <f>Aetna!K22+Anthem!K22+#REF!+Molina!K22+United!K22+Wellcare!K22</f>
        <v>#REF!</v>
      </c>
      <c r="L22" s="21" t="e">
        <f>Aetna!L22+Anthem!L22+#REF!+Molina!L22+United!L22+Wellcare!L22</f>
        <v>#REF!</v>
      </c>
      <c r="M22" s="21" t="e">
        <f>Aetna!M22+Anthem!M22+#REF!+Molina!M22+United!M22+Wellcare!M22</f>
        <v>#REF!</v>
      </c>
      <c r="N22" s="21" t="e">
        <f>Aetna!N22+Anthem!N22+#REF!+Molina!N22+United!N22+Wellcare!N22</f>
        <v>#REF!</v>
      </c>
      <c r="O22" s="21" t="e">
        <f>Aetna!O22+Anthem!O22+#REF!+Molina!O22+United!O22+Wellcare!O22</f>
        <v>#REF!</v>
      </c>
      <c r="P22" s="21" t="e">
        <f>Aetna!P22+Anthem!P22+#REF!+Molina!P22+United!P22+Wellcare!P22</f>
        <v>#REF!</v>
      </c>
      <c r="Q22" s="21" t="e">
        <f>Aetna!Q22+Anthem!Q22+#REF!+Molina!Q22+United!Q22+Wellcare!Q22</f>
        <v>#REF!</v>
      </c>
      <c r="R22" s="21" t="e">
        <f>Aetna!R22+Anthem!R22+#REF!+Molina!R22+United!R22+Wellcare!R22</f>
        <v>#REF!</v>
      </c>
      <c r="S22" s="21" t="e">
        <f>Aetna!S22+Anthem!S22+#REF!+Molina!S22+United!S22+Wellcare!S22</f>
        <v>#REF!</v>
      </c>
      <c r="T22" s="23" t="e">
        <f>Aetna!U22+Anthem!T22+#REF!+Molina!U22+United!U22+Wellcare!U22</f>
        <v>#REF!</v>
      </c>
      <c r="U22" s="24"/>
      <c r="V22" s="20" t="e">
        <f t="shared" si="10"/>
        <v>#REF!</v>
      </c>
      <c r="W22" s="21">
        <f t="shared" si="11"/>
        <v>0</v>
      </c>
      <c r="X22" s="21">
        <f t="shared" si="0"/>
        <v>0</v>
      </c>
      <c r="Y22" s="21">
        <f t="shared" si="1"/>
        <v>0</v>
      </c>
      <c r="Z22" s="21">
        <f t="shared" si="2"/>
        <v>0</v>
      </c>
      <c r="AA22" s="25">
        <f t="shared" si="12"/>
        <v>0</v>
      </c>
      <c r="AB22" s="26">
        <f t="shared" si="13"/>
        <v>0</v>
      </c>
      <c r="AC22" s="21">
        <f t="shared" si="3"/>
        <v>0</v>
      </c>
      <c r="AD22" s="21">
        <f t="shared" si="3"/>
        <v>0</v>
      </c>
      <c r="AE22" s="21">
        <f t="shared" si="3"/>
        <v>0</v>
      </c>
      <c r="AF22" s="21">
        <f t="shared" si="3"/>
        <v>0</v>
      </c>
      <c r="AG22" s="21">
        <f t="shared" si="3"/>
        <v>0</v>
      </c>
      <c r="AH22" s="21">
        <f t="shared" si="3"/>
        <v>0</v>
      </c>
      <c r="AI22" s="21">
        <f t="shared" si="3"/>
        <v>0</v>
      </c>
      <c r="AJ22" s="21">
        <f t="shared" si="3"/>
        <v>0</v>
      </c>
      <c r="AK22" s="21">
        <f t="shared" si="3"/>
        <v>0</v>
      </c>
      <c r="AL22" s="21">
        <f t="shared" si="3"/>
        <v>0</v>
      </c>
      <c r="AM22" s="23">
        <f t="shared" si="3"/>
        <v>0</v>
      </c>
    </row>
    <row r="23" spans="1:39" x14ac:dyDescent="0.25">
      <c r="A23" s="1" t="s">
        <v>32</v>
      </c>
      <c r="B23" t="s">
        <v>33</v>
      </c>
      <c r="C23" s="20" t="e">
        <f t="shared" si="4"/>
        <v>#REF!</v>
      </c>
      <c r="D23" s="21">
        <f t="shared" si="5"/>
        <v>0</v>
      </c>
      <c r="E23" s="21">
        <f t="shared" si="6"/>
        <v>0</v>
      </c>
      <c r="F23" s="21">
        <f t="shared" si="7"/>
        <v>0</v>
      </c>
      <c r="G23" s="21">
        <f t="shared" si="8"/>
        <v>0</v>
      </c>
      <c r="H23" s="27">
        <f t="shared" si="9"/>
        <v>0</v>
      </c>
      <c r="I23" s="21" t="e">
        <f>Aetna!I23+Anthem!I23+#REF!+Molina!I23+United!I23+Wellcare!I23</f>
        <v>#REF!</v>
      </c>
      <c r="J23" s="21" t="e">
        <f>Aetna!J23+Anthem!J23+#REF!+Molina!J23+United!J23+Wellcare!J23</f>
        <v>#REF!</v>
      </c>
      <c r="K23" s="21" t="e">
        <f>Aetna!K23+Anthem!K23+#REF!+Molina!K23+United!K23+Wellcare!K23</f>
        <v>#REF!</v>
      </c>
      <c r="L23" s="21" t="e">
        <f>Aetna!L23+Anthem!L23+#REF!+Molina!L23+United!L23+Wellcare!L23</f>
        <v>#REF!</v>
      </c>
      <c r="M23" s="21" t="e">
        <f>Aetna!M23+Anthem!M23+#REF!+Molina!M23+United!M23+Wellcare!M23</f>
        <v>#REF!</v>
      </c>
      <c r="N23" s="21" t="e">
        <f>Aetna!N23+Anthem!N23+#REF!+Molina!N23+United!N23+Wellcare!N23</f>
        <v>#REF!</v>
      </c>
      <c r="O23" s="21" t="e">
        <f>Aetna!O23+Anthem!O23+#REF!+Molina!O23+United!O23+Wellcare!O23</f>
        <v>#REF!</v>
      </c>
      <c r="P23" s="21" t="e">
        <f>Aetna!P23+Anthem!P23+#REF!+Molina!P23+United!P23+Wellcare!P23</f>
        <v>#REF!</v>
      </c>
      <c r="Q23" s="21" t="e">
        <f>Aetna!Q23+Anthem!Q23+#REF!+Molina!Q23+United!Q23+Wellcare!Q23</f>
        <v>#REF!</v>
      </c>
      <c r="R23" s="21" t="e">
        <f>Aetna!R23+Anthem!R23+#REF!+Molina!R23+United!R23+Wellcare!R23</f>
        <v>#REF!</v>
      </c>
      <c r="S23" s="21" t="e">
        <f>Aetna!S23+Anthem!S23+#REF!+Molina!S23+United!S23+Wellcare!S23</f>
        <v>#REF!</v>
      </c>
      <c r="T23" s="23" t="e">
        <f>Aetna!U23+Anthem!T23+#REF!+Molina!U23+United!U23+Wellcare!U23</f>
        <v>#REF!</v>
      </c>
      <c r="U23" s="24"/>
      <c r="V23" s="20" t="e">
        <f t="shared" si="10"/>
        <v>#REF!</v>
      </c>
      <c r="W23" s="21">
        <f t="shared" si="11"/>
        <v>0</v>
      </c>
      <c r="X23" s="21">
        <f t="shared" si="0"/>
        <v>0</v>
      </c>
      <c r="Y23" s="21">
        <f t="shared" si="1"/>
        <v>0</v>
      </c>
      <c r="Z23" s="21">
        <f t="shared" si="2"/>
        <v>0</v>
      </c>
      <c r="AA23" s="25">
        <f t="shared" si="12"/>
        <v>0</v>
      </c>
      <c r="AB23" s="26">
        <f t="shared" si="13"/>
        <v>0</v>
      </c>
      <c r="AC23" s="21">
        <f t="shared" si="3"/>
        <v>0</v>
      </c>
      <c r="AD23" s="21">
        <f t="shared" si="3"/>
        <v>0</v>
      </c>
      <c r="AE23" s="21">
        <f t="shared" si="3"/>
        <v>0</v>
      </c>
      <c r="AF23" s="21">
        <f t="shared" si="3"/>
        <v>0</v>
      </c>
      <c r="AG23" s="21">
        <f t="shared" si="3"/>
        <v>0</v>
      </c>
      <c r="AH23" s="21">
        <f t="shared" si="3"/>
        <v>0</v>
      </c>
      <c r="AI23" s="21">
        <f t="shared" si="3"/>
        <v>0</v>
      </c>
      <c r="AJ23" s="21">
        <f t="shared" si="3"/>
        <v>0</v>
      </c>
      <c r="AK23" s="21">
        <f t="shared" si="3"/>
        <v>0</v>
      </c>
      <c r="AL23" s="21">
        <f t="shared" si="3"/>
        <v>0</v>
      </c>
      <c r="AM23" s="23">
        <f t="shared" si="3"/>
        <v>0</v>
      </c>
    </row>
    <row r="24" spans="1:39" x14ac:dyDescent="0.25">
      <c r="A24" s="1" t="s">
        <v>34</v>
      </c>
      <c r="B24" t="s">
        <v>35</v>
      </c>
      <c r="C24" s="20" t="e">
        <f t="shared" si="4"/>
        <v>#REF!</v>
      </c>
      <c r="D24" s="21">
        <f t="shared" si="5"/>
        <v>0</v>
      </c>
      <c r="E24" s="21">
        <f t="shared" si="6"/>
        <v>0</v>
      </c>
      <c r="F24" s="21">
        <f t="shared" si="7"/>
        <v>0</v>
      </c>
      <c r="G24" s="21">
        <f t="shared" si="8"/>
        <v>0</v>
      </c>
      <c r="H24" s="27">
        <f t="shared" si="9"/>
        <v>0</v>
      </c>
      <c r="I24" s="21" t="e">
        <f>Aetna!I24+Anthem!I24+#REF!+Molina!I24+United!I24+Wellcare!I24</f>
        <v>#REF!</v>
      </c>
      <c r="J24" s="21" t="e">
        <f>Aetna!J24+Anthem!J24+#REF!+Molina!J24+United!J24+Wellcare!J24</f>
        <v>#REF!</v>
      </c>
      <c r="K24" s="21" t="e">
        <f>Aetna!K24+Anthem!K24+#REF!+Molina!K24+United!K24+Wellcare!K24</f>
        <v>#REF!</v>
      </c>
      <c r="L24" s="21" t="e">
        <f>Aetna!L24+Anthem!L24+#REF!+Molina!L24+United!L24+Wellcare!L24</f>
        <v>#REF!</v>
      </c>
      <c r="M24" s="21" t="e">
        <f>Aetna!M24+Anthem!M24+#REF!+Molina!M24+United!M24+Wellcare!M24</f>
        <v>#REF!</v>
      </c>
      <c r="N24" s="21" t="e">
        <f>Aetna!N24+Anthem!N24+#REF!+Molina!N24+United!N24+Wellcare!N24</f>
        <v>#REF!</v>
      </c>
      <c r="O24" s="21" t="e">
        <f>Aetna!O24+Anthem!O24+#REF!+Molina!O24+United!O24+Wellcare!O24</f>
        <v>#REF!</v>
      </c>
      <c r="P24" s="21" t="e">
        <f>Aetna!P24+Anthem!P24+#REF!+Molina!P24+United!P24+Wellcare!P24</f>
        <v>#REF!</v>
      </c>
      <c r="Q24" s="21" t="e">
        <f>Aetna!Q24+Anthem!Q24+#REF!+Molina!Q24+United!Q24+Wellcare!Q24</f>
        <v>#REF!</v>
      </c>
      <c r="R24" s="21" t="e">
        <f>Aetna!R24+Anthem!R24+#REF!+Molina!R24+United!R24+Wellcare!R24</f>
        <v>#REF!</v>
      </c>
      <c r="S24" s="21" t="e">
        <f>Aetna!S24+Anthem!S24+#REF!+Molina!S24+United!S24+Wellcare!S24</f>
        <v>#REF!</v>
      </c>
      <c r="T24" s="23" t="e">
        <f>Aetna!U24+Anthem!T24+#REF!+Molina!U24+United!U24+Wellcare!U24</f>
        <v>#REF!</v>
      </c>
      <c r="U24" s="24"/>
      <c r="V24" s="20" t="e">
        <f t="shared" si="10"/>
        <v>#REF!</v>
      </c>
      <c r="W24" s="21">
        <f t="shared" si="11"/>
        <v>0</v>
      </c>
      <c r="X24" s="21">
        <f t="shared" si="0"/>
        <v>0</v>
      </c>
      <c r="Y24" s="21">
        <f t="shared" si="1"/>
        <v>0</v>
      </c>
      <c r="Z24" s="21">
        <f t="shared" si="2"/>
        <v>0</v>
      </c>
      <c r="AA24" s="25">
        <f t="shared" si="12"/>
        <v>0</v>
      </c>
      <c r="AB24" s="26">
        <f t="shared" si="13"/>
        <v>0</v>
      </c>
      <c r="AC24" s="21">
        <f t="shared" si="3"/>
        <v>0</v>
      </c>
      <c r="AD24" s="21">
        <f t="shared" si="3"/>
        <v>0</v>
      </c>
      <c r="AE24" s="21">
        <f t="shared" si="3"/>
        <v>0</v>
      </c>
      <c r="AF24" s="21">
        <f t="shared" si="3"/>
        <v>0</v>
      </c>
      <c r="AG24" s="21">
        <f t="shared" si="3"/>
        <v>0</v>
      </c>
      <c r="AH24" s="21">
        <f t="shared" si="3"/>
        <v>0</v>
      </c>
      <c r="AI24" s="21">
        <f t="shared" si="3"/>
        <v>0</v>
      </c>
      <c r="AJ24" s="21">
        <f t="shared" si="3"/>
        <v>0</v>
      </c>
      <c r="AK24" s="21">
        <f t="shared" si="3"/>
        <v>0</v>
      </c>
      <c r="AL24" s="21">
        <f t="shared" si="3"/>
        <v>0</v>
      </c>
      <c r="AM24" s="23">
        <f t="shared" si="3"/>
        <v>0</v>
      </c>
    </row>
    <row r="25" spans="1:39" x14ac:dyDescent="0.25">
      <c r="A25" s="1" t="s">
        <v>36</v>
      </c>
      <c r="B25" t="s">
        <v>37</v>
      </c>
      <c r="C25" s="20" t="e">
        <f t="shared" si="4"/>
        <v>#REF!</v>
      </c>
      <c r="D25" s="21">
        <f t="shared" si="5"/>
        <v>0</v>
      </c>
      <c r="E25" s="21">
        <f t="shared" si="6"/>
        <v>0</v>
      </c>
      <c r="F25" s="21">
        <f t="shared" si="7"/>
        <v>0</v>
      </c>
      <c r="G25" s="21">
        <f t="shared" si="8"/>
        <v>0</v>
      </c>
      <c r="H25" s="27">
        <f t="shared" si="9"/>
        <v>0</v>
      </c>
      <c r="I25" s="21" t="e">
        <f>Aetna!I25+Anthem!I25+#REF!+Molina!I25+United!I25+Wellcare!I25</f>
        <v>#REF!</v>
      </c>
      <c r="J25" s="21" t="e">
        <f>Aetna!J25+Anthem!J25+#REF!+Molina!J25+United!J25+Wellcare!J25</f>
        <v>#REF!</v>
      </c>
      <c r="K25" s="21" t="e">
        <f>Aetna!K25+Anthem!K25+#REF!+Molina!K25+United!K25+Wellcare!K25</f>
        <v>#REF!</v>
      </c>
      <c r="L25" s="21" t="e">
        <f>Aetna!L25+Anthem!L25+#REF!+Molina!L25+United!L25+Wellcare!L25</f>
        <v>#REF!</v>
      </c>
      <c r="M25" s="21" t="e">
        <f>Aetna!M25+Anthem!M25+#REF!+Molina!M25+United!M25+Wellcare!M25</f>
        <v>#REF!</v>
      </c>
      <c r="N25" s="21" t="e">
        <f>Aetna!N25+Anthem!N25+#REF!+Molina!N25+United!N25+Wellcare!N25</f>
        <v>#REF!</v>
      </c>
      <c r="O25" s="21" t="e">
        <f>Aetna!O25+Anthem!O25+#REF!+Molina!O25+United!O25+Wellcare!O25</f>
        <v>#REF!</v>
      </c>
      <c r="P25" s="21" t="e">
        <f>Aetna!P25+Anthem!P25+#REF!+Molina!P25+United!P25+Wellcare!P25</f>
        <v>#REF!</v>
      </c>
      <c r="Q25" s="21" t="e">
        <f>Aetna!Q25+Anthem!Q25+#REF!+Molina!Q25+United!Q25+Wellcare!Q25</f>
        <v>#REF!</v>
      </c>
      <c r="R25" s="21" t="e">
        <f>Aetna!R25+Anthem!R25+#REF!+Molina!R25+United!R25+Wellcare!R25</f>
        <v>#REF!</v>
      </c>
      <c r="S25" s="21" t="e">
        <f>Aetna!S25+Anthem!S25+#REF!+Molina!S25+United!S25+Wellcare!S25</f>
        <v>#REF!</v>
      </c>
      <c r="T25" s="23" t="e">
        <f>Aetna!U25+Anthem!T25+#REF!+Molina!U25+United!U25+Wellcare!U25</f>
        <v>#REF!</v>
      </c>
      <c r="U25" s="24"/>
      <c r="V25" s="20" t="e">
        <f t="shared" si="10"/>
        <v>#REF!</v>
      </c>
      <c r="W25" s="21">
        <f t="shared" si="11"/>
        <v>0</v>
      </c>
      <c r="X25" s="21">
        <f t="shared" si="0"/>
        <v>0</v>
      </c>
      <c r="Y25" s="21">
        <f t="shared" si="1"/>
        <v>0</v>
      </c>
      <c r="Z25" s="21">
        <f t="shared" si="2"/>
        <v>0</v>
      </c>
      <c r="AA25" s="25">
        <f t="shared" si="12"/>
        <v>0</v>
      </c>
      <c r="AB25" s="26">
        <f t="shared" si="13"/>
        <v>0</v>
      </c>
      <c r="AC25" s="21">
        <f t="shared" si="3"/>
        <v>0</v>
      </c>
      <c r="AD25" s="21">
        <f t="shared" si="3"/>
        <v>0</v>
      </c>
      <c r="AE25" s="21">
        <f t="shared" si="3"/>
        <v>0</v>
      </c>
      <c r="AF25" s="21">
        <f t="shared" si="3"/>
        <v>0</v>
      </c>
      <c r="AG25" s="21">
        <f t="shared" si="3"/>
        <v>0</v>
      </c>
      <c r="AH25" s="21">
        <f t="shared" si="3"/>
        <v>0</v>
      </c>
      <c r="AI25" s="21">
        <f t="shared" si="3"/>
        <v>0</v>
      </c>
      <c r="AJ25" s="21">
        <f t="shared" si="3"/>
        <v>0</v>
      </c>
      <c r="AK25" s="21">
        <f t="shared" si="3"/>
        <v>0</v>
      </c>
      <c r="AL25" s="21">
        <f t="shared" si="3"/>
        <v>0</v>
      </c>
      <c r="AM25" s="23">
        <f t="shared" si="3"/>
        <v>0</v>
      </c>
    </row>
    <row r="26" spans="1:39" x14ac:dyDescent="0.25">
      <c r="A26" s="1" t="s">
        <v>38</v>
      </c>
      <c r="B26" t="s">
        <v>39</v>
      </c>
      <c r="C26" s="20" t="e">
        <f t="shared" si="4"/>
        <v>#REF!</v>
      </c>
      <c r="D26" s="21">
        <f t="shared" si="5"/>
        <v>0</v>
      </c>
      <c r="E26" s="21">
        <f t="shared" si="6"/>
        <v>0</v>
      </c>
      <c r="F26" s="21">
        <f t="shared" si="7"/>
        <v>0</v>
      </c>
      <c r="G26" s="21">
        <f t="shared" si="8"/>
        <v>0</v>
      </c>
      <c r="H26" s="27">
        <f t="shared" si="9"/>
        <v>0</v>
      </c>
      <c r="I26" s="21" t="e">
        <f>Aetna!I26+Anthem!I26+#REF!+Molina!I26+United!I26+Wellcare!I26</f>
        <v>#REF!</v>
      </c>
      <c r="J26" s="21" t="e">
        <f>Aetna!J26+Anthem!J26+#REF!+Molina!J26+United!J26+Wellcare!J26</f>
        <v>#REF!</v>
      </c>
      <c r="K26" s="21" t="e">
        <f>Aetna!K26+Anthem!K26+#REF!+Molina!K26+United!K26+Wellcare!K26</f>
        <v>#REF!</v>
      </c>
      <c r="L26" s="21" t="e">
        <f>Aetna!L26+Anthem!L26+#REF!+Molina!L26+United!L26+Wellcare!L26</f>
        <v>#REF!</v>
      </c>
      <c r="M26" s="21" t="e">
        <f>Aetna!M26+Anthem!M26+#REF!+Molina!M26+United!M26+Wellcare!M26</f>
        <v>#REF!</v>
      </c>
      <c r="N26" s="21" t="e">
        <f>Aetna!N26+Anthem!N26+#REF!+Molina!N26+United!N26+Wellcare!N26</f>
        <v>#REF!</v>
      </c>
      <c r="O26" s="21" t="e">
        <f>Aetna!O26+Anthem!O26+#REF!+Molina!O26+United!O26+Wellcare!O26</f>
        <v>#REF!</v>
      </c>
      <c r="P26" s="21" t="e">
        <f>Aetna!P26+Anthem!P26+#REF!+Molina!P26+United!P26+Wellcare!P26</f>
        <v>#REF!</v>
      </c>
      <c r="Q26" s="21" t="e">
        <f>Aetna!Q26+Anthem!Q26+#REF!+Molina!Q26+United!Q26+Wellcare!Q26</f>
        <v>#REF!</v>
      </c>
      <c r="R26" s="21" t="e">
        <f>Aetna!R26+Anthem!R26+#REF!+Molina!R26+United!R26+Wellcare!R26</f>
        <v>#REF!</v>
      </c>
      <c r="S26" s="21" t="e">
        <f>Aetna!S26+Anthem!S26+#REF!+Molina!S26+United!S26+Wellcare!S26</f>
        <v>#REF!</v>
      </c>
      <c r="T26" s="23" t="e">
        <f>Aetna!U26+Anthem!T26+#REF!+Molina!U26+United!U26+Wellcare!U26</f>
        <v>#REF!</v>
      </c>
      <c r="U26" s="24"/>
      <c r="V26" s="20" t="e">
        <f t="shared" si="10"/>
        <v>#REF!</v>
      </c>
      <c r="W26" s="21">
        <f t="shared" si="11"/>
        <v>0</v>
      </c>
      <c r="X26" s="21">
        <f t="shared" si="0"/>
        <v>0</v>
      </c>
      <c r="Y26" s="21">
        <f t="shared" si="1"/>
        <v>0</v>
      </c>
      <c r="Z26" s="21">
        <f t="shared" si="2"/>
        <v>0</v>
      </c>
      <c r="AA26" s="25">
        <f t="shared" si="12"/>
        <v>0</v>
      </c>
      <c r="AB26" s="26">
        <f t="shared" si="13"/>
        <v>0</v>
      </c>
      <c r="AC26" s="21">
        <f t="shared" si="3"/>
        <v>0</v>
      </c>
      <c r="AD26" s="21">
        <f t="shared" si="3"/>
        <v>0</v>
      </c>
      <c r="AE26" s="21">
        <f t="shared" si="3"/>
        <v>0</v>
      </c>
      <c r="AF26" s="21">
        <f t="shared" si="3"/>
        <v>0</v>
      </c>
      <c r="AG26" s="21">
        <f t="shared" si="3"/>
        <v>0</v>
      </c>
      <c r="AH26" s="21">
        <f t="shared" si="3"/>
        <v>0</v>
      </c>
      <c r="AI26" s="21">
        <f t="shared" si="3"/>
        <v>0</v>
      </c>
      <c r="AJ26" s="21">
        <f t="shared" si="3"/>
        <v>0</v>
      </c>
      <c r="AK26" s="21">
        <f t="shared" si="3"/>
        <v>0</v>
      </c>
      <c r="AL26" s="21">
        <f t="shared" si="3"/>
        <v>0</v>
      </c>
      <c r="AM26" s="23">
        <f t="shared" si="3"/>
        <v>0</v>
      </c>
    </row>
    <row r="27" spans="1:39" x14ac:dyDescent="0.25">
      <c r="A27" s="1" t="s">
        <v>40</v>
      </c>
      <c r="B27" t="s">
        <v>41</v>
      </c>
      <c r="C27" s="20" t="e">
        <f t="shared" si="4"/>
        <v>#REF!</v>
      </c>
      <c r="D27" s="21">
        <f t="shared" si="5"/>
        <v>0</v>
      </c>
      <c r="E27" s="21">
        <f t="shared" si="6"/>
        <v>0</v>
      </c>
      <c r="F27" s="21">
        <f t="shared" si="7"/>
        <v>0</v>
      </c>
      <c r="G27" s="21">
        <f t="shared" si="8"/>
        <v>0</v>
      </c>
      <c r="H27" s="27">
        <f t="shared" si="9"/>
        <v>0</v>
      </c>
      <c r="I27" s="21" t="e">
        <f>Aetna!I27+Anthem!I27+#REF!+Molina!I27+United!I27+Wellcare!I27</f>
        <v>#REF!</v>
      </c>
      <c r="J27" s="21" t="e">
        <f>Aetna!J27+Anthem!J27+#REF!+Molina!J27+United!J27+Wellcare!J27</f>
        <v>#REF!</v>
      </c>
      <c r="K27" s="21" t="e">
        <f>Aetna!K27+Anthem!K27+#REF!+Molina!K27+United!K27+Wellcare!K27</f>
        <v>#REF!</v>
      </c>
      <c r="L27" s="21" t="e">
        <f>Aetna!L27+Anthem!L27+#REF!+Molina!L27+United!L27+Wellcare!L27</f>
        <v>#REF!</v>
      </c>
      <c r="M27" s="21" t="e">
        <f>Aetna!M27+Anthem!M27+#REF!+Molina!M27+United!M27+Wellcare!M27</f>
        <v>#REF!</v>
      </c>
      <c r="N27" s="21" t="e">
        <f>Aetna!N27+Anthem!N27+#REF!+Molina!N27+United!N27+Wellcare!N27</f>
        <v>#REF!</v>
      </c>
      <c r="O27" s="21" t="e">
        <f>Aetna!O27+Anthem!O27+#REF!+Molina!O27+United!O27+Wellcare!O27</f>
        <v>#REF!</v>
      </c>
      <c r="P27" s="21" t="e">
        <f>Aetna!P27+Anthem!P27+#REF!+Molina!P27+United!P27+Wellcare!P27</f>
        <v>#REF!</v>
      </c>
      <c r="Q27" s="21" t="e">
        <f>Aetna!Q27+Anthem!Q27+#REF!+Molina!Q27+United!Q27+Wellcare!Q27</f>
        <v>#REF!</v>
      </c>
      <c r="R27" s="21" t="e">
        <f>Aetna!R27+Anthem!R27+#REF!+Molina!R27+United!R27+Wellcare!R27</f>
        <v>#REF!</v>
      </c>
      <c r="S27" s="21" t="e">
        <f>Aetna!S27+Anthem!S27+#REF!+Molina!S27+United!S27+Wellcare!S27</f>
        <v>#REF!</v>
      </c>
      <c r="T27" s="23" t="e">
        <f>Aetna!U27+Anthem!T27+#REF!+Molina!U27+United!U27+Wellcare!U27</f>
        <v>#REF!</v>
      </c>
      <c r="U27" s="24"/>
      <c r="V27" s="20" t="e">
        <f t="shared" si="10"/>
        <v>#REF!</v>
      </c>
      <c r="W27" s="21">
        <f t="shared" si="11"/>
        <v>0</v>
      </c>
      <c r="X27" s="21">
        <f t="shared" si="0"/>
        <v>0</v>
      </c>
      <c r="Y27" s="21">
        <f t="shared" si="1"/>
        <v>0</v>
      </c>
      <c r="Z27" s="21">
        <f t="shared" si="2"/>
        <v>0</v>
      </c>
      <c r="AA27" s="25">
        <f t="shared" si="12"/>
        <v>0</v>
      </c>
      <c r="AB27" s="26">
        <f t="shared" si="13"/>
        <v>0</v>
      </c>
      <c r="AC27" s="21">
        <f t="shared" si="3"/>
        <v>0</v>
      </c>
      <c r="AD27" s="21">
        <f t="shared" si="3"/>
        <v>0</v>
      </c>
      <c r="AE27" s="21">
        <f t="shared" si="3"/>
        <v>0</v>
      </c>
      <c r="AF27" s="21">
        <f t="shared" si="3"/>
        <v>0</v>
      </c>
      <c r="AG27" s="21">
        <f t="shared" si="3"/>
        <v>0</v>
      </c>
      <c r="AH27" s="21">
        <f t="shared" si="3"/>
        <v>0</v>
      </c>
      <c r="AI27" s="21">
        <f t="shared" si="3"/>
        <v>0</v>
      </c>
      <c r="AJ27" s="21">
        <f t="shared" si="3"/>
        <v>0</v>
      </c>
      <c r="AK27" s="21">
        <f t="shared" si="3"/>
        <v>0</v>
      </c>
      <c r="AL27" s="21">
        <f t="shared" si="3"/>
        <v>0</v>
      </c>
      <c r="AM27" s="23">
        <f t="shared" si="3"/>
        <v>0</v>
      </c>
    </row>
    <row r="28" spans="1:39" x14ac:dyDescent="0.25">
      <c r="A28" s="1" t="s">
        <v>42</v>
      </c>
      <c r="B28" t="s">
        <v>43</v>
      </c>
      <c r="C28" s="20" t="e">
        <f t="shared" si="4"/>
        <v>#REF!</v>
      </c>
      <c r="D28" s="21">
        <f t="shared" si="5"/>
        <v>0</v>
      </c>
      <c r="E28" s="21">
        <f t="shared" si="6"/>
        <v>0</v>
      </c>
      <c r="F28" s="21">
        <f t="shared" si="7"/>
        <v>0</v>
      </c>
      <c r="G28" s="21">
        <f t="shared" si="8"/>
        <v>0</v>
      </c>
      <c r="H28" s="27">
        <f t="shared" si="9"/>
        <v>0</v>
      </c>
      <c r="I28" s="21" t="e">
        <f>Aetna!I28+Anthem!I28+#REF!+Molina!I28+United!I28+Wellcare!I28</f>
        <v>#REF!</v>
      </c>
      <c r="J28" s="21" t="e">
        <f>Aetna!J28+Anthem!J28+#REF!+Molina!J28+United!J28+Wellcare!J28</f>
        <v>#REF!</v>
      </c>
      <c r="K28" s="21" t="e">
        <f>Aetna!K28+Anthem!K28+#REF!+Molina!K28+United!K28+Wellcare!K28</f>
        <v>#REF!</v>
      </c>
      <c r="L28" s="21" t="e">
        <f>Aetna!L28+Anthem!L28+#REF!+Molina!L28+United!L28+Wellcare!L28</f>
        <v>#REF!</v>
      </c>
      <c r="M28" s="21" t="e">
        <f>Aetna!M28+Anthem!M28+#REF!+Molina!M28+United!M28+Wellcare!M28</f>
        <v>#REF!</v>
      </c>
      <c r="N28" s="21" t="e">
        <f>Aetna!N28+Anthem!N28+#REF!+Molina!N28+United!N28+Wellcare!N28</f>
        <v>#REF!</v>
      </c>
      <c r="O28" s="21" t="e">
        <f>Aetna!O28+Anthem!O28+#REF!+Molina!O28+United!O28+Wellcare!O28</f>
        <v>#REF!</v>
      </c>
      <c r="P28" s="21" t="e">
        <f>Aetna!P28+Anthem!P28+#REF!+Molina!P28+United!P28+Wellcare!P28</f>
        <v>#REF!</v>
      </c>
      <c r="Q28" s="21" t="e">
        <f>Aetna!Q28+Anthem!Q28+#REF!+Molina!Q28+United!Q28+Wellcare!Q28</f>
        <v>#REF!</v>
      </c>
      <c r="R28" s="21" t="e">
        <f>Aetna!R28+Anthem!R28+#REF!+Molina!R28+United!R28+Wellcare!R28</f>
        <v>#REF!</v>
      </c>
      <c r="S28" s="21" t="e">
        <f>Aetna!S28+Anthem!S28+#REF!+Molina!S28+United!S28+Wellcare!S28</f>
        <v>#REF!</v>
      </c>
      <c r="T28" s="23" t="e">
        <f>Aetna!U28+Anthem!T28+#REF!+Molina!U28+United!U28+Wellcare!U28</f>
        <v>#REF!</v>
      </c>
      <c r="U28" s="24"/>
      <c r="V28" s="20" t="e">
        <f t="shared" si="10"/>
        <v>#REF!</v>
      </c>
      <c r="W28" s="21">
        <f t="shared" si="11"/>
        <v>0</v>
      </c>
      <c r="X28" s="21">
        <f t="shared" si="0"/>
        <v>0</v>
      </c>
      <c r="Y28" s="21">
        <f t="shared" si="1"/>
        <v>0</v>
      </c>
      <c r="Z28" s="21">
        <f t="shared" si="2"/>
        <v>0</v>
      </c>
      <c r="AA28" s="25">
        <f t="shared" si="12"/>
        <v>0</v>
      </c>
      <c r="AB28" s="26">
        <f t="shared" si="13"/>
        <v>0</v>
      </c>
      <c r="AC28" s="21">
        <f t="shared" si="3"/>
        <v>0</v>
      </c>
      <c r="AD28" s="21">
        <f t="shared" si="3"/>
        <v>0</v>
      </c>
      <c r="AE28" s="21">
        <f t="shared" si="3"/>
        <v>0</v>
      </c>
      <c r="AF28" s="21">
        <f t="shared" si="3"/>
        <v>0</v>
      </c>
      <c r="AG28" s="21">
        <f t="shared" si="3"/>
        <v>0</v>
      </c>
      <c r="AH28" s="21">
        <f t="shared" si="3"/>
        <v>0</v>
      </c>
      <c r="AI28" s="21">
        <f t="shared" si="3"/>
        <v>0</v>
      </c>
      <c r="AJ28" s="21">
        <f t="shared" si="3"/>
        <v>0</v>
      </c>
      <c r="AK28" s="21">
        <f t="shared" si="3"/>
        <v>0</v>
      </c>
      <c r="AL28" s="21">
        <f t="shared" si="3"/>
        <v>0</v>
      </c>
      <c r="AM28" s="23">
        <f t="shared" si="3"/>
        <v>0</v>
      </c>
    </row>
    <row r="29" spans="1:39" x14ac:dyDescent="0.25">
      <c r="A29" s="1" t="s">
        <v>44</v>
      </c>
      <c r="B29" t="s">
        <v>45</v>
      </c>
      <c r="C29" s="20" t="e">
        <f t="shared" si="4"/>
        <v>#REF!</v>
      </c>
      <c r="D29" s="21">
        <f t="shared" si="5"/>
        <v>0</v>
      </c>
      <c r="E29" s="21">
        <f t="shared" si="6"/>
        <v>0</v>
      </c>
      <c r="F29" s="21">
        <f t="shared" si="7"/>
        <v>0</v>
      </c>
      <c r="G29" s="21">
        <f t="shared" si="8"/>
        <v>0</v>
      </c>
      <c r="H29" s="27">
        <f t="shared" si="9"/>
        <v>0</v>
      </c>
      <c r="I29" s="21" t="e">
        <f>Aetna!I29+Anthem!I29+#REF!+Molina!I29+United!I29+Wellcare!I29</f>
        <v>#REF!</v>
      </c>
      <c r="J29" s="21" t="e">
        <f>Aetna!J29+Anthem!J29+#REF!+Molina!J29+United!J29+Wellcare!J29</f>
        <v>#REF!</v>
      </c>
      <c r="K29" s="21" t="e">
        <f>Aetna!K29+Anthem!K29+#REF!+Molina!K29+United!K29+Wellcare!K29</f>
        <v>#REF!</v>
      </c>
      <c r="L29" s="21" t="e">
        <f>Aetna!L29+Anthem!L29+#REF!+Molina!L29+United!L29+Wellcare!L29</f>
        <v>#REF!</v>
      </c>
      <c r="M29" s="21" t="e">
        <f>Aetna!M29+Anthem!M29+#REF!+Molina!M29+United!M29+Wellcare!M29</f>
        <v>#REF!</v>
      </c>
      <c r="N29" s="21" t="e">
        <f>Aetna!N29+Anthem!N29+#REF!+Molina!N29+United!N29+Wellcare!N29</f>
        <v>#REF!</v>
      </c>
      <c r="O29" s="21" t="e">
        <f>Aetna!O29+Anthem!O29+#REF!+Molina!O29+United!O29+Wellcare!O29</f>
        <v>#REF!</v>
      </c>
      <c r="P29" s="21" t="e">
        <f>Aetna!P29+Anthem!P29+#REF!+Molina!P29+United!P29+Wellcare!P29</f>
        <v>#REF!</v>
      </c>
      <c r="Q29" s="21" t="e">
        <f>Aetna!Q29+Anthem!Q29+#REF!+Molina!Q29+United!Q29+Wellcare!Q29</f>
        <v>#REF!</v>
      </c>
      <c r="R29" s="21" t="e">
        <f>Aetna!R29+Anthem!R29+#REF!+Molina!R29+United!R29+Wellcare!R29</f>
        <v>#REF!</v>
      </c>
      <c r="S29" s="21" t="e">
        <f>Aetna!S29+Anthem!S29+#REF!+Molina!S29+United!S29+Wellcare!S29</f>
        <v>#REF!</v>
      </c>
      <c r="T29" s="23" t="e">
        <f>Aetna!U29+Anthem!T29+#REF!+Molina!U29+United!U29+Wellcare!U29</f>
        <v>#REF!</v>
      </c>
      <c r="U29" s="24"/>
      <c r="V29" s="20" t="e">
        <f t="shared" si="10"/>
        <v>#REF!</v>
      </c>
      <c r="W29" s="21">
        <f t="shared" si="11"/>
        <v>0</v>
      </c>
      <c r="X29" s="21">
        <f t="shared" si="0"/>
        <v>0</v>
      </c>
      <c r="Y29" s="21">
        <f t="shared" si="1"/>
        <v>0</v>
      </c>
      <c r="Z29" s="21">
        <f t="shared" si="2"/>
        <v>0</v>
      </c>
      <c r="AA29" s="25">
        <f t="shared" si="12"/>
        <v>0</v>
      </c>
      <c r="AB29" s="26">
        <f t="shared" si="13"/>
        <v>0</v>
      </c>
      <c r="AC29" s="21">
        <f t="shared" si="3"/>
        <v>0</v>
      </c>
      <c r="AD29" s="21">
        <f t="shared" si="3"/>
        <v>0</v>
      </c>
      <c r="AE29" s="21">
        <f t="shared" si="3"/>
        <v>0</v>
      </c>
      <c r="AF29" s="21">
        <f t="shared" si="3"/>
        <v>0</v>
      </c>
      <c r="AG29" s="21">
        <f t="shared" si="3"/>
        <v>0</v>
      </c>
      <c r="AH29" s="21">
        <f t="shared" si="3"/>
        <v>0</v>
      </c>
      <c r="AI29" s="21">
        <f t="shared" si="3"/>
        <v>0</v>
      </c>
      <c r="AJ29" s="21">
        <f t="shared" si="3"/>
        <v>0</v>
      </c>
      <c r="AK29" s="21">
        <f t="shared" si="3"/>
        <v>0</v>
      </c>
      <c r="AL29" s="21">
        <f t="shared" si="3"/>
        <v>0</v>
      </c>
      <c r="AM29" s="23">
        <f t="shared" si="3"/>
        <v>0</v>
      </c>
    </row>
    <row r="30" spans="1:39" x14ac:dyDescent="0.25">
      <c r="A30" s="1" t="s">
        <v>46</v>
      </c>
      <c r="B30" t="s">
        <v>47</v>
      </c>
      <c r="C30" s="20" t="e">
        <f t="shared" si="4"/>
        <v>#REF!</v>
      </c>
      <c r="D30" s="21">
        <f t="shared" si="5"/>
        <v>0</v>
      </c>
      <c r="E30" s="21">
        <f t="shared" si="6"/>
        <v>0</v>
      </c>
      <c r="F30" s="21">
        <f t="shared" si="7"/>
        <v>0</v>
      </c>
      <c r="G30" s="21">
        <f t="shared" si="8"/>
        <v>0</v>
      </c>
      <c r="H30" s="27">
        <f t="shared" si="9"/>
        <v>0</v>
      </c>
      <c r="I30" s="21" t="e">
        <f>Aetna!I30+Anthem!I30+#REF!+Molina!I30+United!I30+Wellcare!I30</f>
        <v>#REF!</v>
      </c>
      <c r="J30" s="21" t="e">
        <f>Aetna!J30+Anthem!J30+#REF!+Molina!J30+United!J30+Wellcare!J30</f>
        <v>#REF!</v>
      </c>
      <c r="K30" s="21" t="e">
        <f>Aetna!K30+Anthem!K30+#REF!+Molina!K30+United!K30+Wellcare!K30</f>
        <v>#REF!</v>
      </c>
      <c r="L30" s="21" t="e">
        <f>Aetna!L30+Anthem!L30+#REF!+Molina!L30+United!L30+Wellcare!L30</f>
        <v>#REF!</v>
      </c>
      <c r="M30" s="21" t="e">
        <f>Aetna!M30+Anthem!M30+#REF!+Molina!M30+United!M30+Wellcare!M30</f>
        <v>#REF!</v>
      </c>
      <c r="N30" s="21" t="e">
        <f>Aetna!N30+Anthem!N30+#REF!+Molina!N30+United!N30+Wellcare!N30</f>
        <v>#REF!</v>
      </c>
      <c r="O30" s="21" t="e">
        <f>Aetna!O30+Anthem!O30+#REF!+Molina!O30+United!O30+Wellcare!O30</f>
        <v>#REF!</v>
      </c>
      <c r="P30" s="21" t="e">
        <f>Aetna!P30+Anthem!P30+#REF!+Molina!P30+United!P30+Wellcare!P30</f>
        <v>#REF!</v>
      </c>
      <c r="Q30" s="21" t="e">
        <f>Aetna!Q30+Anthem!Q30+#REF!+Molina!Q30+United!Q30+Wellcare!Q30</f>
        <v>#REF!</v>
      </c>
      <c r="R30" s="21" t="e">
        <f>Aetna!R30+Anthem!R30+#REF!+Molina!R30+United!R30+Wellcare!R30</f>
        <v>#REF!</v>
      </c>
      <c r="S30" s="21" t="e">
        <f>Aetna!S30+Anthem!S30+#REF!+Molina!S30+United!S30+Wellcare!S30</f>
        <v>#REF!</v>
      </c>
      <c r="T30" s="23" t="e">
        <f>Aetna!U30+Anthem!T30+#REF!+Molina!U30+United!U30+Wellcare!U30</f>
        <v>#REF!</v>
      </c>
      <c r="U30" s="24"/>
      <c r="V30" s="20" t="e">
        <f t="shared" si="10"/>
        <v>#REF!</v>
      </c>
      <c r="W30" s="21">
        <f t="shared" si="11"/>
        <v>0</v>
      </c>
      <c r="X30" s="21">
        <f t="shared" si="0"/>
        <v>0</v>
      </c>
      <c r="Y30" s="21">
        <f t="shared" si="1"/>
        <v>0</v>
      </c>
      <c r="Z30" s="21">
        <f t="shared" si="2"/>
        <v>0</v>
      </c>
      <c r="AA30" s="25">
        <f t="shared" si="12"/>
        <v>0</v>
      </c>
      <c r="AB30" s="26">
        <f t="shared" si="13"/>
        <v>0</v>
      </c>
      <c r="AC30" s="21">
        <f t="shared" si="3"/>
        <v>0</v>
      </c>
      <c r="AD30" s="21">
        <f t="shared" si="3"/>
        <v>0</v>
      </c>
      <c r="AE30" s="21">
        <f t="shared" si="3"/>
        <v>0</v>
      </c>
      <c r="AF30" s="21">
        <f t="shared" si="3"/>
        <v>0</v>
      </c>
      <c r="AG30" s="21">
        <f t="shared" si="3"/>
        <v>0</v>
      </c>
      <c r="AH30" s="21">
        <f t="shared" si="3"/>
        <v>0</v>
      </c>
      <c r="AI30" s="21">
        <f t="shared" si="3"/>
        <v>0</v>
      </c>
      <c r="AJ30" s="21">
        <f t="shared" si="3"/>
        <v>0</v>
      </c>
      <c r="AK30" s="21">
        <f t="shared" si="3"/>
        <v>0</v>
      </c>
      <c r="AL30" s="21">
        <f t="shared" si="3"/>
        <v>0</v>
      </c>
      <c r="AM30" s="23">
        <f t="shared" si="3"/>
        <v>0</v>
      </c>
    </row>
    <row r="31" spans="1:39" x14ac:dyDescent="0.25">
      <c r="A31" s="1" t="s">
        <v>48</v>
      </c>
      <c r="B31" t="s">
        <v>49</v>
      </c>
      <c r="C31" s="20" t="e">
        <f t="shared" si="4"/>
        <v>#REF!</v>
      </c>
      <c r="D31" s="21">
        <f t="shared" si="5"/>
        <v>0</v>
      </c>
      <c r="E31" s="21">
        <f t="shared" si="6"/>
        <v>0</v>
      </c>
      <c r="F31" s="21">
        <f t="shared" si="7"/>
        <v>0</v>
      </c>
      <c r="G31" s="21">
        <f t="shared" si="8"/>
        <v>0</v>
      </c>
      <c r="H31" s="27">
        <f t="shared" si="9"/>
        <v>0</v>
      </c>
      <c r="I31" s="21" t="e">
        <f>Aetna!I31+Anthem!I31+#REF!+Molina!I31+United!I31+Wellcare!I31</f>
        <v>#REF!</v>
      </c>
      <c r="J31" s="21" t="e">
        <f>Aetna!J31+Anthem!J31+#REF!+Molina!J31+United!J31+Wellcare!J31</f>
        <v>#REF!</v>
      </c>
      <c r="K31" s="21" t="e">
        <f>Aetna!K31+Anthem!K31+#REF!+Molina!K31+United!K31+Wellcare!K31</f>
        <v>#REF!</v>
      </c>
      <c r="L31" s="21" t="e">
        <f>Aetna!L31+Anthem!L31+#REF!+Molina!L31+United!L31+Wellcare!L31</f>
        <v>#REF!</v>
      </c>
      <c r="M31" s="21" t="e">
        <f>Aetna!M31+Anthem!M31+#REF!+Molina!M31+United!M31+Wellcare!M31</f>
        <v>#REF!</v>
      </c>
      <c r="N31" s="21" t="e">
        <f>Aetna!N31+Anthem!N31+#REF!+Molina!N31+United!N31+Wellcare!N31</f>
        <v>#REF!</v>
      </c>
      <c r="O31" s="21" t="e">
        <f>Aetna!O31+Anthem!O31+#REF!+Molina!O31+United!O31+Wellcare!O31</f>
        <v>#REF!</v>
      </c>
      <c r="P31" s="21" t="e">
        <f>Aetna!P31+Anthem!P31+#REF!+Molina!P31+United!P31+Wellcare!P31</f>
        <v>#REF!</v>
      </c>
      <c r="Q31" s="21" t="e">
        <f>Aetna!Q31+Anthem!Q31+#REF!+Molina!Q31+United!Q31+Wellcare!Q31</f>
        <v>#REF!</v>
      </c>
      <c r="R31" s="21" t="e">
        <f>Aetna!R31+Anthem!R31+#REF!+Molina!R31+United!R31+Wellcare!R31</f>
        <v>#REF!</v>
      </c>
      <c r="S31" s="21" t="e">
        <f>Aetna!S31+Anthem!S31+#REF!+Molina!S31+United!S31+Wellcare!S31</f>
        <v>#REF!</v>
      </c>
      <c r="T31" s="23" t="e">
        <f>Aetna!U31+Anthem!T31+#REF!+Molina!U31+United!U31+Wellcare!U31</f>
        <v>#REF!</v>
      </c>
      <c r="U31" s="24"/>
      <c r="V31" s="20" t="e">
        <f t="shared" si="10"/>
        <v>#REF!</v>
      </c>
      <c r="W31" s="21">
        <f t="shared" si="11"/>
        <v>0</v>
      </c>
      <c r="X31" s="21">
        <f t="shared" si="0"/>
        <v>0</v>
      </c>
      <c r="Y31" s="21">
        <f t="shared" si="1"/>
        <v>0</v>
      </c>
      <c r="Z31" s="21">
        <f t="shared" si="2"/>
        <v>0</v>
      </c>
      <c r="AA31" s="25">
        <f t="shared" si="12"/>
        <v>0</v>
      </c>
      <c r="AB31" s="26">
        <f t="shared" si="13"/>
        <v>0</v>
      </c>
      <c r="AC31" s="21">
        <f t="shared" si="3"/>
        <v>0</v>
      </c>
      <c r="AD31" s="21">
        <f t="shared" si="3"/>
        <v>0</v>
      </c>
      <c r="AE31" s="21">
        <f t="shared" si="3"/>
        <v>0</v>
      </c>
      <c r="AF31" s="21">
        <f t="shared" si="3"/>
        <v>0</v>
      </c>
      <c r="AG31" s="21">
        <f t="shared" si="3"/>
        <v>0</v>
      </c>
      <c r="AH31" s="21">
        <f t="shared" si="3"/>
        <v>0</v>
      </c>
      <c r="AI31" s="21">
        <f t="shared" si="3"/>
        <v>0</v>
      </c>
      <c r="AJ31" s="21">
        <f t="shared" si="3"/>
        <v>0</v>
      </c>
      <c r="AK31" s="21">
        <f t="shared" si="3"/>
        <v>0</v>
      </c>
      <c r="AL31" s="21">
        <f t="shared" si="3"/>
        <v>0</v>
      </c>
      <c r="AM31" s="23">
        <f t="shared" si="3"/>
        <v>0</v>
      </c>
    </row>
    <row r="32" spans="1:39" x14ac:dyDescent="0.25">
      <c r="A32" s="1" t="s">
        <v>50</v>
      </c>
      <c r="B32" t="s">
        <v>51</v>
      </c>
      <c r="C32" s="20" t="e">
        <f t="shared" si="4"/>
        <v>#REF!</v>
      </c>
      <c r="D32" s="21">
        <f t="shared" si="5"/>
        <v>0</v>
      </c>
      <c r="E32" s="21">
        <f t="shared" si="6"/>
        <v>0</v>
      </c>
      <c r="F32" s="21">
        <f t="shared" si="7"/>
        <v>0</v>
      </c>
      <c r="G32" s="21">
        <f t="shared" si="8"/>
        <v>0</v>
      </c>
      <c r="H32" s="27">
        <f t="shared" si="9"/>
        <v>0</v>
      </c>
      <c r="I32" s="21" t="e">
        <f>Aetna!I32+Anthem!I32+#REF!+Molina!I32+United!I32+Wellcare!I32</f>
        <v>#REF!</v>
      </c>
      <c r="J32" s="21" t="e">
        <f>Aetna!J32+Anthem!J32+#REF!+Molina!J32+United!J32+Wellcare!J32</f>
        <v>#REF!</v>
      </c>
      <c r="K32" s="21" t="e">
        <f>Aetna!K32+Anthem!K32+#REF!+Molina!K32+United!K32+Wellcare!K32</f>
        <v>#REF!</v>
      </c>
      <c r="L32" s="21" t="e">
        <f>Aetna!L32+Anthem!L32+#REF!+Molina!L32+United!L32+Wellcare!L32</f>
        <v>#REF!</v>
      </c>
      <c r="M32" s="21" t="e">
        <f>Aetna!M32+Anthem!M32+#REF!+Molina!M32+United!M32+Wellcare!M32</f>
        <v>#REF!</v>
      </c>
      <c r="N32" s="21" t="e">
        <f>Aetna!N32+Anthem!N32+#REF!+Molina!N32+United!N32+Wellcare!N32</f>
        <v>#REF!</v>
      </c>
      <c r="O32" s="21" t="e">
        <f>Aetna!O32+Anthem!O32+#REF!+Molina!O32+United!O32+Wellcare!O32</f>
        <v>#REF!</v>
      </c>
      <c r="P32" s="21" t="e">
        <f>Aetna!P32+Anthem!P32+#REF!+Molina!P32+United!P32+Wellcare!P32</f>
        <v>#REF!</v>
      </c>
      <c r="Q32" s="21" t="e">
        <f>Aetna!Q32+Anthem!Q32+#REF!+Molina!Q32+United!Q32+Wellcare!Q32</f>
        <v>#REF!</v>
      </c>
      <c r="R32" s="21" t="e">
        <f>Aetna!R32+Anthem!R32+#REF!+Molina!R32+United!R32+Wellcare!R32</f>
        <v>#REF!</v>
      </c>
      <c r="S32" s="21" t="e">
        <f>Aetna!S32+Anthem!S32+#REF!+Molina!S32+United!S32+Wellcare!S32</f>
        <v>#REF!</v>
      </c>
      <c r="T32" s="23" t="e">
        <f>Aetna!U32+Anthem!T32+#REF!+Molina!U32+United!U32+Wellcare!U32</f>
        <v>#REF!</v>
      </c>
      <c r="U32" s="24"/>
      <c r="V32" s="20" t="e">
        <f t="shared" si="10"/>
        <v>#REF!</v>
      </c>
      <c r="W32" s="21">
        <f t="shared" si="11"/>
        <v>0</v>
      </c>
      <c r="X32" s="21">
        <f t="shared" si="0"/>
        <v>0</v>
      </c>
      <c r="Y32" s="21">
        <f t="shared" si="1"/>
        <v>0</v>
      </c>
      <c r="Z32" s="21">
        <f t="shared" si="2"/>
        <v>0</v>
      </c>
      <c r="AA32" s="25">
        <f t="shared" si="12"/>
        <v>0</v>
      </c>
      <c r="AB32" s="26">
        <f t="shared" si="13"/>
        <v>0</v>
      </c>
      <c r="AC32" s="21">
        <f t="shared" si="3"/>
        <v>0</v>
      </c>
      <c r="AD32" s="21">
        <f t="shared" si="3"/>
        <v>0</v>
      </c>
      <c r="AE32" s="21">
        <f t="shared" si="3"/>
        <v>0</v>
      </c>
      <c r="AF32" s="21">
        <f t="shared" si="3"/>
        <v>0</v>
      </c>
      <c r="AG32" s="21">
        <f t="shared" si="3"/>
        <v>0</v>
      </c>
      <c r="AH32" s="21">
        <f t="shared" si="3"/>
        <v>0</v>
      </c>
      <c r="AI32" s="21">
        <f t="shared" si="3"/>
        <v>0</v>
      </c>
      <c r="AJ32" s="21">
        <f t="shared" si="3"/>
        <v>0</v>
      </c>
      <c r="AK32" s="21">
        <f t="shared" si="3"/>
        <v>0</v>
      </c>
      <c r="AL32" s="21">
        <f t="shared" si="3"/>
        <v>0</v>
      </c>
      <c r="AM32" s="23">
        <f t="shared" si="3"/>
        <v>0</v>
      </c>
    </row>
    <row r="33" spans="1:39" x14ac:dyDescent="0.25">
      <c r="A33" s="1" t="s">
        <v>52</v>
      </c>
      <c r="B33" t="s">
        <v>53</v>
      </c>
      <c r="C33" s="20" t="e">
        <f t="shared" si="4"/>
        <v>#REF!</v>
      </c>
      <c r="D33" s="21">
        <f t="shared" si="5"/>
        <v>0</v>
      </c>
      <c r="E33" s="21">
        <f t="shared" si="6"/>
        <v>0</v>
      </c>
      <c r="F33" s="21">
        <f t="shared" si="7"/>
        <v>0</v>
      </c>
      <c r="G33" s="21">
        <f t="shared" si="8"/>
        <v>0</v>
      </c>
      <c r="H33" s="27">
        <f t="shared" si="9"/>
        <v>0</v>
      </c>
      <c r="I33" s="21" t="e">
        <f>Aetna!I33+Anthem!I33+#REF!+Molina!I33+United!I33+Wellcare!I33</f>
        <v>#REF!</v>
      </c>
      <c r="J33" s="21" t="e">
        <f>Aetna!J33+Anthem!J33+#REF!+Molina!J33+United!J33+Wellcare!J33</f>
        <v>#REF!</v>
      </c>
      <c r="K33" s="21" t="e">
        <f>Aetna!K33+Anthem!K33+#REF!+Molina!K33+United!K33+Wellcare!K33</f>
        <v>#REF!</v>
      </c>
      <c r="L33" s="21" t="e">
        <f>Aetna!L33+Anthem!L33+#REF!+Molina!L33+United!L33+Wellcare!L33</f>
        <v>#REF!</v>
      </c>
      <c r="M33" s="21" t="e">
        <f>Aetna!M33+Anthem!M33+#REF!+Molina!M33+United!M33+Wellcare!M33</f>
        <v>#REF!</v>
      </c>
      <c r="N33" s="21" t="e">
        <f>Aetna!N33+Anthem!N33+#REF!+Molina!N33+United!N33+Wellcare!N33</f>
        <v>#REF!</v>
      </c>
      <c r="O33" s="21" t="e">
        <f>Aetna!O33+Anthem!O33+#REF!+Molina!O33+United!O33+Wellcare!O33</f>
        <v>#REF!</v>
      </c>
      <c r="P33" s="21" t="e">
        <f>Aetna!P33+Anthem!P33+#REF!+Molina!P33+United!P33+Wellcare!P33</f>
        <v>#REF!</v>
      </c>
      <c r="Q33" s="21" t="e">
        <f>Aetna!Q33+Anthem!Q33+#REF!+Molina!Q33+United!Q33+Wellcare!Q33</f>
        <v>#REF!</v>
      </c>
      <c r="R33" s="21" t="e">
        <f>Aetna!R33+Anthem!R33+#REF!+Molina!R33+United!R33+Wellcare!R33</f>
        <v>#REF!</v>
      </c>
      <c r="S33" s="21" t="e">
        <f>Aetna!S33+Anthem!S33+#REF!+Molina!S33+United!S33+Wellcare!S33</f>
        <v>#REF!</v>
      </c>
      <c r="T33" s="23" t="e">
        <f>Aetna!U33+Anthem!T33+#REF!+Molina!U33+United!U33+Wellcare!U33</f>
        <v>#REF!</v>
      </c>
      <c r="U33" s="24"/>
      <c r="V33" s="20" t="e">
        <f t="shared" si="10"/>
        <v>#REF!</v>
      </c>
      <c r="W33" s="21">
        <f t="shared" si="11"/>
        <v>0</v>
      </c>
      <c r="X33" s="21">
        <f t="shared" si="0"/>
        <v>0</v>
      </c>
      <c r="Y33" s="21">
        <f t="shared" si="1"/>
        <v>0</v>
      </c>
      <c r="Z33" s="21">
        <f t="shared" si="2"/>
        <v>0</v>
      </c>
      <c r="AA33" s="25">
        <f t="shared" si="12"/>
        <v>0</v>
      </c>
      <c r="AB33" s="26">
        <f t="shared" si="13"/>
        <v>0</v>
      </c>
      <c r="AC33" s="21">
        <f t="shared" ref="AC33:AC50" si="14">IFERROR(J33/J$14,0)</f>
        <v>0</v>
      </c>
      <c r="AD33" s="21">
        <f t="shared" ref="AD33:AD50" si="15">IFERROR(K33/K$14,0)</f>
        <v>0</v>
      </c>
      <c r="AE33" s="21">
        <f t="shared" ref="AE33:AE50" si="16">IFERROR(L33/L$14,0)</f>
        <v>0</v>
      </c>
      <c r="AF33" s="21">
        <f t="shared" ref="AF33:AF50" si="17">IFERROR(M33/M$14,0)</f>
        <v>0</v>
      </c>
      <c r="AG33" s="21">
        <f t="shared" ref="AG33:AG50" si="18">IFERROR(N33/N$14,0)</f>
        <v>0</v>
      </c>
      <c r="AH33" s="21">
        <f t="shared" ref="AH33:AH50" si="19">IFERROR(O33/O$14,0)</f>
        <v>0</v>
      </c>
      <c r="AI33" s="21">
        <f t="shared" ref="AI33:AI50" si="20">IFERROR(P33/P$14,0)</f>
        <v>0</v>
      </c>
      <c r="AJ33" s="21">
        <f t="shared" ref="AJ33:AJ50" si="21">IFERROR(Q33/Q$14,0)</f>
        <v>0</v>
      </c>
      <c r="AK33" s="21">
        <f t="shared" ref="AK33:AK50" si="22">IFERROR(R33/R$14,0)</f>
        <v>0</v>
      </c>
      <c r="AL33" s="21">
        <f t="shared" ref="AL33:AL50" si="23">IFERROR(S33/S$14,0)</f>
        <v>0</v>
      </c>
      <c r="AM33" s="23">
        <f t="shared" ref="AM33:AM50" si="24">IFERROR(T33/T$14,0)</f>
        <v>0</v>
      </c>
    </row>
    <row r="34" spans="1:39" x14ac:dyDescent="0.25">
      <c r="A34" s="1" t="s">
        <v>54</v>
      </c>
      <c r="B34" t="s">
        <v>55</v>
      </c>
      <c r="C34" s="20" t="e">
        <f t="shared" si="4"/>
        <v>#REF!</v>
      </c>
      <c r="D34" s="21">
        <f t="shared" si="5"/>
        <v>0</v>
      </c>
      <c r="E34" s="21">
        <f t="shared" si="6"/>
        <v>0</v>
      </c>
      <c r="F34" s="21">
        <f t="shared" si="7"/>
        <v>0</v>
      </c>
      <c r="G34" s="21">
        <f t="shared" si="8"/>
        <v>0</v>
      </c>
      <c r="H34" s="27">
        <f t="shared" si="9"/>
        <v>0</v>
      </c>
      <c r="I34" s="21" t="e">
        <f>Aetna!I34+Anthem!I34+#REF!+Molina!I34+United!I34+Wellcare!I34</f>
        <v>#REF!</v>
      </c>
      <c r="J34" s="21" t="e">
        <f>Aetna!J34+Anthem!J34+#REF!+Molina!J34+United!J34+Wellcare!J34</f>
        <v>#REF!</v>
      </c>
      <c r="K34" s="21" t="e">
        <f>Aetna!K34+Anthem!K34+#REF!+Molina!K34+United!K34+Wellcare!K34</f>
        <v>#REF!</v>
      </c>
      <c r="L34" s="21" t="e">
        <f>Aetna!L34+Anthem!L34+#REF!+Molina!L34+United!L34+Wellcare!L34</f>
        <v>#REF!</v>
      </c>
      <c r="M34" s="21" t="e">
        <f>Aetna!M34+Anthem!M34+#REF!+Molina!M34+United!M34+Wellcare!M34</f>
        <v>#REF!</v>
      </c>
      <c r="N34" s="21" t="e">
        <f>Aetna!N34+Anthem!N34+#REF!+Molina!N34+United!N34+Wellcare!N34</f>
        <v>#REF!</v>
      </c>
      <c r="O34" s="21" t="e">
        <f>Aetna!O34+Anthem!O34+#REF!+Molina!O34+United!O34+Wellcare!O34</f>
        <v>#REF!</v>
      </c>
      <c r="P34" s="21" t="e">
        <f>Aetna!P34+Anthem!P34+#REF!+Molina!P34+United!P34+Wellcare!P34</f>
        <v>#REF!</v>
      </c>
      <c r="Q34" s="21" t="e">
        <f>Aetna!Q34+Anthem!Q34+#REF!+Molina!Q34+United!Q34+Wellcare!Q34</f>
        <v>#REF!</v>
      </c>
      <c r="R34" s="21" t="e">
        <f>Aetna!R34+Anthem!R34+#REF!+Molina!R34+United!R34+Wellcare!R34</f>
        <v>#REF!</v>
      </c>
      <c r="S34" s="21" t="e">
        <f>Aetna!S34+Anthem!S34+#REF!+Molina!S34+United!S34+Wellcare!S34</f>
        <v>#REF!</v>
      </c>
      <c r="T34" s="23" t="e">
        <f>Aetna!U34+Anthem!T34+#REF!+Molina!U34+United!U34+Wellcare!U34</f>
        <v>#REF!</v>
      </c>
      <c r="U34" s="24"/>
      <c r="V34" s="20" t="e">
        <f t="shared" si="10"/>
        <v>#REF!</v>
      </c>
      <c r="W34" s="21">
        <f t="shared" si="11"/>
        <v>0</v>
      </c>
      <c r="X34" s="21">
        <f t="shared" si="0"/>
        <v>0</v>
      </c>
      <c r="Y34" s="21">
        <f t="shared" si="1"/>
        <v>0</v>
      </c>
      <c r="Z34" s="21">
        <f t="shared" si="2"/>
        <v>0</v>
      </c>
      <c r="AA34" s="25">
        <f t="shared" si="12"/>
        <v>0</v>
      </c>
      <c r="AB34" s="26">
        <f t="shared" si="13"/>
        <v>0</v>
      </c>
      <c r="AC34" s="21">
        <f t="shared" si="14"/>
        <v>0</v>
      </c>
      <c r="AD34" s="21">
        <f t="shared" si="15"/>
        <v>0</v>
      </c>
      <c r="AE34" s="21">
        <f t="shared" si="16"/>
        <v>0</v>
      </c>
      <c r="AF34" s="21">
        <f t="shared" si="17"/>
        <v>0</v>
      </c>
      <c r="AG34" s="21">
        <f t="shared" si="18"/>
        <v>0</v>
      </c>
      <c r="AH34" s="21">
        <f t="shared" si="19"/>
        <v>0</v>
      </c>
      <c r="AI34" s="21">
        <f t="shared" si="20"/>
        <v>0</v>
      </c>
      <c r="AJ34" s="21">
        <f t="shared" si="21"/>
        <v>0</v>
      </c>
      <c r="AK34" s="21">
        <f t="shared" si="22"/>
        <v>0</v>
      </c>
      <c r="AL34" s="21">
        <f t="shared" si="23"/>
        <v>0</v>
      </c>
      <c r="AM34" s="23">
        <f t="shared" si="24"/>
        <v>0</v>
      </c>
    </row>
    <row r="35" spans="1:39" x14ac:dyDescent="0.25">
      <c r="A35" s="1" t="s">
        <v>56</v>
      </c>
      <c r="B35" t="s">
        <v>57</v>
      </c>
      <c r="C35" s="20" t="e">
        <f t="shared" si="4"/>
        <v>#REF!</v>
      </c>
      <c r="D35" s="21">
        <f t="shared" si="5"/>
        <v>0</v>
      </c>
      <c r="E35" s="21">
        <f t="shared" si="6"/>
        <v>0</v>
      </c>
      <c r="F35" s="21">
        <f t="shared" si="7"/>
        <v>0</v>
      </c>
      <c r="G35" s="21">
        <f t="shared" si="8"/>
        <v>0</v>
      </c>
      <c r="H35" s="27">
        <f t="shared" si="9"/>
        <v>0</v>
      </c>
      <c r="I35" s="21" t="e">
        <f>Aetna!I35+Anthem!I35+#REF!+Molina!I35+United!I35+Wellcare!I35</f>
        <v>#REF!</v>
      </c>
      <c r="J35" s="21" t="e">
        <f>Aetna!J35+Anthem!J35+#REF!+Molina!J35+United!J35+Wellcare!J35</f>
        <v>#REF!</v>
      </c>
      <c r="K35" s="21" t="e">
        <f>Aetna!K35+Anthem!K35+#REF!+Molina!K35+United!K35+Wellcare!K35</f>
        <v>#REF!</v>
      </c>
      <c r="L35" s="21" t="e">
        <f>Aetna!L35+Anthem!L35+#REF!+Molina!L35+United!L35+Wellcare!L35</f>
        <v>#REF!</v>
      </c>
      <c r="M35" s="21" t="e">
        <f>Aetna!M35+Anthem!M35+#REF!+Molina!M35+United!M35+Wellcare!M35</f>
        <v>#REF!</v>
      </c>
      <c r="N35" s="21" t="e">
        <f>Aetna!N35+Anthem!N35+#REF!+Molina!N35+United!N35+Wellcare!N35</f>
        <v>#REF!</v>
      </c>
      <c r="O35" s="21" t="e">
        <f>Aetna!O35+Anthem!O35+#REF!+Molina!O35+United!O35+Wellcare!O35</f>
        <v>#REF!</v>
      </c>
      <c r="P35" s="21" t="e">
        <f>Aetna!P35+Anthem!P35+#REF!+Molina!P35+United!P35+Wellcare!P35</f>
        <v>#REF!</v>
      </c>
      <c r="Q35" s="21" t="e">
        <f>Aetna!Q35+Anthem!Q35+#REF!+Molina!Q35+United!Q35+Wellcare!Q35</f>
        <v>#REF!</v>
      </c>
      <c r="R35" s="21" t="e">
        <f>Aetna!R35+Anthem!R35+#REF!+Molina!R35+United!R35+Wellcare!R35</f>
        <v>#REF!</v>
      </c>
      <c r="S35" s="21" t="e">
        <f>Aetna!S35+Anthem!S35+#REF!+Molina!S35+United!S35+Wellcare!S35</f>
        <v>#REF!</v>
      </c>
      <c r="T35" s="23" t="e">
        <f>Aetna!U35+Anthem!T35+#REF!+Molina!U35+United!U35+Wellcare!U35</f>
        <v>#REF!</v>
      </c>
      <c r="U35" s="24"/>
      <c r="V35" s="20" t="e">
        <f t="shared" si="10"/>
        <v>#REF!</v>
      </c>
      <c r="W35" s="21">
        <f t="shared" si="11"/>
        <v>0</v>
      </c>
      <c r="X35" s="21">
        <f t="shared" si="0"/>
        <v>0</v>
      </c>
      <c r="Y35" s="21">
        <f t="shared" si="1"/>
        <v>0</v>
      </c>
      <c r="Z35" s="21">
        <f t="shared" si="2"/>
        <v>0</v>
      </c>
      <c r="AA35" s="25">
        <f t="shared" si="12"/>
        <v>0</v>
      </c>
      <c r="AB35" s="26">
        <f t="shared" si="13"/>
        <v>0</v>
      </c>
      <c r="AC35" s="21">
        <f t="shared" si="14"/>
        <v>0</v>
      </c>
      <c r="AD35" s="21">
        <f t="shared" si="15"/>
        <v>0</v>
      </c>
      <c r="AE35" s="21">
        <f t="shared" si="16"/>
        <v>0</v>
      </c>
      <c r="AF35" s="21">
        <f t="shared" si="17"/>
        <v>0</v>
      </c>
      <c r="AG35" s="21">
        <f t="shared" si="18"/>
        <v>0</v>
      </c>
      <c r="AH35" s="21">
        <f t="shared" si="19"/>
        <v>0</v>
      </c>
      <c r="AI35" s="21">
        <f t="shared" si="20"/>
        <v>0</v>
      </c>
      <c r="AJ35" s="21">
        <f t="shared" si="21"/>
        <v>0</v>
      </c>
      <c r="AK35" s="21">
        <f t="shared" si="22"/>
        <v>0</v>
      </c>
      <c r="AL35" s="21">
        <f t="shared" si="23"/>
        <v>0</v>
      </c>
      <c r="AM35" s="23">
        <f t="shared" si="24"/>
        <v>0</v>
      </c>
    </row>
    <row r="36" spans="1:39" x14ac:dyDescent="0.25">
      <c r="A36" s="1" t="s">
        <v>58</v>
      </c>
      <c r="B36" t="s">
        <v>59</v>
      </c>
      <c r="C36" s="20" t="e">
        <f t="shared" si="4"/>
        <v>#REF!</v>
      </c>
      <c r="D36" s="21">
        <f t="shared" si="5"/>
        <v>0</v>
      </c>
      <c r="E36" s="21">
        <f t="shared" si="6"/>
        <v>0</v>
      </c>
      <c r="F36" s="21">
        <f t="shared" si="7"/>
        <v>0</v>
      </c>
      <c r="G36" s="21">
        <f t="shared" si="8"/>
        <v>0</v>
      </c>
      <c r="H36" s="27">
        <f t="shared" si="9"/>
        <v>0</v>
      </c>
      <c r="I36" s="21" t="e">
        <f>Aetna!I36+Anthem!I36+#REF!+Molina!I36+United!I36+Wellcare!I36</f>
        <v>#REF!</v>
      </c>
      <c r="J36" s="21" t="e">
        <f>Aetna!J36+Anthem!J36+#REF!+Molina!J36+United!J36+Wellcare!J36</f>
        <v>#REF!</v>
      </c>
      <c r="K36" s="21" t="e">
        <f>Aetna!K36+Anthem!K36+#REF!+Molina!K36+United!K36+Wellcare!K36</f>
        <v>#REF!</v>
      </c>
      <c r="L36" s="21" t="e">
        <f>Aetna!L36+Anthem!L36+#REF!+Molina!L36+United!L36+Wellcare!L36</f>
        <v>#REF!</v>
      </c>
      <c r="M36" s="21" t="e">
        <f>Aetna!M36+Anthem!M36+#REF!+Molina!M36+United!M36+Wellcare!M36</f>
        <v>#REF!</v>
      </c>
      <c r="N36" s="21" t="e">
        <f>Aetna!N36+Anthem!N36+#REF!+Molina!N36+United!N36+Wellcare!N36</f>
        <v>#REF!</v>
      </c>
      <c r="O36" s="21" t="e">
        <f>Aetna!O36+Anthem!O36+#REF!+Molina!O36+United!O36+Wellcare!O36</f>
        <v>#REF!</v>
      </c>
      <c r="P36" s="21" t="e">
        <f>Aetna!P36+Anthem!P36+#REF!+Molina!P36+United!P36+Wellcare!P36</f>
        <v>#REF!</v>
      </c>
      <c r="Q36" s="21" t="e">
        <f>Aetna!Q36+Anthem!Q36+#REF!+Molina!Q36+United!Q36+Wellcare!Q36</f>
        <v>#REF!</v>
      </c>
      <c r="R36" s="21" t="e">
        <f>Aetna!R36+Anthem!R36+#REF!+Molina!R36+United!R36+Wellcare!R36</f>
        <v>#REF!</v>
      </c>
      <c r="S36" s="21" t="e">
        <f>Aetna!S36+Anthem!S36+#REF!+Molina!S36+United!S36+Wellcare!S36</f>
        <v>#REF!</v>
      </c>
      <c r="T36" s="23" t="e">
        <f>Aetna!U36+Anthem!T36+#REF!+Molina!U36+United!U36+Wellcare!U36</f>
        <v>#REF!</v>
      </c>
      <c r="U36" s="24"/>
      <c r="V36" s="20" t="e">
        <f t="shared" si="10"/>
        <v>#REF!</v>
      </c>
      <c r="W36" s="21">
        <f t="shared" si="11"/>
        <v>0</v>
      </c>
      <c r="X36" s="21">
        <f t="shared" si="0"/>
        <v>0</v>
      </c>
      <c r="Y36" s="21">
        <f t="shared" si="1"/>
        <v>0</v>
      </c>
      <c r="Z36" s="21">
        <f t="shared" si="2"/>
        <v>0</v>
      </c>
      <c r="AA36" s="25">
        <f t="shared" si="12"/>
        <v>0</v>
      </c>
      <c r="AB36" s="26">
        <f t="shared" si="13"/>
        <v>0</v>
      </c>
      <c r="AC36" s="21">
        <f t="shared" si="14"/>
        <v>0</v>
      </c>
      <c r="AD36" s="21">
        <f t="shared" si="15"/>
        <v>0</v>
      </c>
      <c r="AE36" s="21">
        <f t="shared" si="16"/>
        <v>0</v>
      </c>
      <c r="AF36" s="21">
        <f t="shared" si="17"/>
        <v>0</v>
      </c>
      <c r="AG36" s="21">
        <f t="shared" si="18"/>
        <v>0</v>
      </c>
      <c r="AH36" s="21">
        <f t="shared" si="19"/>
        <v>0</v>
      </c>
      <c r="AI36" s="21">
        <f t="shared" si="20"/>
        <v>0</v>
      </c>
      <c r="AJ36" s="21">
        <f t="shared" si="21"/>
        <v>0</v>
      </c>
      <c r="AK36" s="21">
        <f t="shared" si="22"/>
        <v>0</v>
      </c>
      <c r="AL36" s="21">
        <f t="shared" si="23"/>
        <v>0</v>
      </c>
      <c r="AM36" s="23">
        <f t="shared" si="24"/>
        <v>0</v>
      </c>
    </row>
    <row r="37" spans="1:39" x14ac:dyDescent="0.25">
      <c r="A37" s="1" t="s">
        <v>60</v>
      </c>
      <c r="B37" t="s">
        <v>61</v>
      </c>
      <c r="C37" s="20" t="e">
        <f t="shared" si="4"/>
        <v>#REF!</v>
      </c>
      <c r="D37" s="21">
        <f t="shared" si="5"/>
        <v>0</v>
      </c>
      <c r="E37" s="21">
        <f t="shared" si="6"/>
        <v>0</v>
      </c>
      <c r="F37" s="21">
        <f t="shared" si="7"/>
        <v>0</v>
      </c>
      <c r="G37" s="21">
        <f t="shared" si="8"/>
        <v>0</v>
      </c>
      <c r="H37" s="27">
        <f t="shared" si="9"/>
        <v>0</v>
      </c>
      <c r="I37" s="21" t="e">
        <f>Aetna!I37+Anthem!I37+#REF!+Molina!I37+United!I37+Wellcare!I37</f>
        <v>#REF!</v>
      </c>
      <c r="J37" s="21" t="e">
        <f>Aetna!J37+Anthem!J37+#REF!+Molina!J37+United!J37+Wellcare!J37</f>
        <v>#REF!</v>
      </c>
      <c r="K37" s="21" t="e">
        <f>Aetna!K37+Anthem!K37+#REF!+Molina!K37+United!K37+Wellcare!K37</f>
        <v>#REF!</v>
      </c>
      <c r="L37" s="21" t="e">
        <f>Aetna!L37+Anthem!L37+#REF!+Molina!L37+United!L37+Wellcare!L37</f>
        <v>#REF!</v>
      </c>
      <c r="M37" s="21" t="e">
        <f>Aetna!M37+Anthem!M37+#REF!+Molina!M37+United!M37+Wellcare!M37</f>
        <v>#REF!</v>
      </c>
      <c r="N37" s="21" t="e">
        <f>Aetna!N37+Anthem!N37+#REF!+Molina!N37+United!N37+Wellcare!N37</f>
        <v>#REF!</v>
      </c>
      <c r="O37" s="21" t="e">
        <f>Aetna!O37+Anthem!O37+#REF!+Molina!O37+United!O37+Wellcare!O37</f>
        <v>#REF!</v>
      </c>
      <c r="P37" s="21" t="e">
        <f>Aetna!P37+Anthem!P37+#REF!+Molina!P37+United!P37+Wellcare!P37</f>
        <v>#REF!</v>
      </c>
      <c r="Q37" s="21" t="e">
        <f>Aetna!Q37+Anthem!Q37+#REF!+Molina!Q37+United!Q37+Wellcare!Q37</f>
        <v>#REF!</v>
      </c>
      <c r="R37" s="21" t="e">
        <f>Aetna!R37+Anthem!R37+#REF!+Molina!R37+United!R37+Wellcare!R37</f>
        <v>#REF!</v>
      </c>
      <c r="S37" s="21" t="e">
        <f>Aetna!S37+Anthem!S37+#REF!+Molina!S37+United!S37+Wellcare!S37</f>
        <v>#REF!</v>
      </c>
      <c r="T37" s="23" t="e">
        <f>Aetna!U37+Anthem!T37+#REF!+Molina!U37+United!U37+Wellcare!U37</f>
        <v>#REF!</v>
      </c>
      <c r="U37" s="24"/>
      <c r="V37" s="20" t="e">
        <f t="shared" si="10"/>
        <v>#REF!</v>
      </c>
      <c r="W37" s="21">
        <f t="shared" si="11"/>
        <v>0</v>
      </c>
      <c r="X37" s="21">
        <f t="shared" si="0"/>
        <v>0</v>
      </c>
      <c r="Y37" s="21">
        <f t="shared" si="1"/>
        <v>0</v>
      </c>
      <c r="Z37" s="21">
        <f t="shared" si="2"/>
        <v>0</v>
      </c>
      <c r="AA37" s="25">
        <f t="shared" si="12"/>
        <v>0</v>
      </c>
      <c r="AB37" s="26">
        <f t="shared" si="13"/>
        <v>0</v>
      </c>
      <c r="AC37" s="21">
        <f t="shared" si="14"/>
        <v>0</v>
      </c>
      <c r="AD37" s="21">
        <f t="shared" si="15"/>
        <v>0</v>
      </c>
      <c r="AE37" s="21">
        <f t="shared" si="16"/>
        <v>0</v>
      </c>
      <c r="AF37" s="21">
        <f t="shared" si="17"/>
        <v>0</v>
      </c>
      <c r="AG37" s="21">
        <f t="shared" si="18"/>
        <v>0</v>
      </c>
      <c r="AH37" s="21">
        <f t="shared" si="19"/>
        <v>0</v>
      </c>
      <c r="AI37" s="21">
        <f t="shared" si="20"/>
        <v>0</v>
      </c>
      <c r="AJ37" s="21">
        <f t="shared" si="21"/>
        <v>0</v>
      </c>
      <c r="AK37" s="21">
        <f t="shared" si="22"/>
        <v>0</v>
      </c>
      <c r="AL37" s="21">
        <f t="shared" si="23"/>
        <v>0</v>
      </c>
      <c r="AM37" s="23">
        <f t="shared" si="24"/>
        <v>0</v>
      </c>
    </row>
    <row r="38" spans="1:39" x14ac:dyDescent="0.25">
      <c r="A38" s="1" t="s">
        <v>62</v>
      </c>
      <c r="B38" t="s">
        <v>63</v>
      </c>
      <c r="C38" s="20" t="e">
        <f t="shared" si="4"/>
        <v>#REF!</v>
      </c>
      <c r="D38" s="21">
        <f t="shared" si="5"/>
        <v>0</v>
      </c>
      <c r="E38" s="21">
        <f t="shared" si="6"/>
        <v>0</v>
      </c>
      <c r="F38" s="21">
        <f t="shared" si="7"/>
        <v>0</v>
      </c>
      <c r="G38" s="21">
        <f t="shared" si="8"/>
        <v>0</v>
      </c>
      <c r="H38" s="27">
        <f t="shared" si="9"/>
        <v>0</v>
      </c>
      <c r="I38" s="21" t="e">
        <f>Aetna!I38+Anthem!I38+#REF!+Molina!I38+United!I38+Wellcare!I38</f>
        <v>#REF!</v>
      </c>
      <c r="J38" s="21" t="e">
        <f>Aetna!J38+Anthem!J38+#REF!+Molina!J38+United!J38+Wellcare!J38</f>
        <v>#REF!</v>
      </c>
      <c r="K38" s="21" t="e">
        <f>Aetna!K38+Anthem!K38+#REF!+Molina!K38+United!K38+Wellcare!K38</f>
        <v>#REF!</v>
      </c>
      <c r="L38" s="21" t="e">
        <f>Aetna!L38+Anthem!L38+#REF!+Molina!L38+United!L38+Wellcare!L38</f>
        <v>#REF!</v>
      </c>
      <c r="M38" s="21" t="e">
        <f>Aetna!M38+Anthem!M38+#REF!+Molina!M38+United!M38+Wellcare!M38</f>
        <v>#REF!</v>
      </c>
      <c r="N38" s="21" t="e">
        <f>Aetna!N38+Anthem!N38+#REF!+Molina!N38+United!N38+Wellcare!N38</f>
        <v>#REF!</v>
      </c>
      <c r="O38" s="21" t="e">
        <f>Aetna!O38+Anthem!O38+#REF!+Molina!O38+United!O38+Wellcare!O38</f>
        <v>#REF!</v>
      </c>
      <c r="P38" s="21" t="e">
        <f>Aetna!P38+Anthem!P38+#REF!+Molina!P38+United!P38+Wellcare!P38</f>
        <v>#REF!</v>
      </c>
      <c r="Q38" s="21" t="e">
        <f>Aetna!Q38+Anthem!Q38+#REF!+Molina!Q38+United!Q38+Wellcare!Q38</f>
        <v>#REF!</v>
      </c>
      <c r="R38" s="21" t="e">
        <f>Aetna!R38+Anthem!R38+#REF!+Molina!R38+United!R38+Wellcare!R38</f>
        <v>#REF!</v>
      </c>
      <c r="S38" s="21" t="e">
        <f>Aetna!S38+Anthem!S38+#REF!+Molina!S38+United!S38+Wellcare!S38</f>
        <v>#REF!</v>
      </c>
      <c r="T38" s="23" t="e">
        <f>Aetna!U38+Anthem!T38+#REF!+Molina!U38+United!U38+Wellcare!U38</f>
        <v>#REF!</v>
      </c>
      <c r="U38" s="24"/>
      <c r="V38" s="20" t="e">
        <f t="shared" si="10"/>
        <v>#REF!</v>
      </c>
      <c r="W38" s="21">
        <f t="shared" si="11"/>
        <v>0</v>
      </c>
      <c r="X38" s="21">
        <f t="shared" si="0"/>
        <v>0</v>
      </c>
      <c r="Y38" s="21">
        <f t="shared" si="1"/>
        <v>0</v>
      </c>
      <c r="Z38" s="21">
        <f t="shared" si="2"/>
        <v>0</v>
      </c>
      <c r="AA38" s="25">
        <f t="shared" si="12"/>
        <v>0</v>
      </c>
      <c r="AB38" s="26">
        <f t="shared" si="13"/>
        <v>0</v>
      </c>
      <c r="AC38" s="21">
        <f t="shared" si="14"/>
        <v>0</v>
      </c>
      <c r="AD38" s="21">
        <f t="shared" si="15"/>
        <v>0</v>
      </c>
      <c r="AE38" s="21">
        <f t="shared" si="16"/>
        <v>0</v>
      </c>
      <c r="AF38" s="21">
        <f t="shared" si="17"/>
        <v>0</v>
      </c>
      <c r="AG38" s="21">
        <f t="shared" si="18"/>
        <v>0</v>
      </c>
      <c r="AH38" s="21">
        <f t="shared" si="19"/>
        <v>0</v>
      </c>
      <c r="AI38" s="21">
        <f t="shared" si="20"/>
        <v>0</v>
      </c>
      <c r="AJ38" s="21">
        <f t="shared" si="21"/>
        <v>0</v>
      </c>
      <c r="AK38" s="21">
        <f t="shared" si="22"/>
        <v>0</v>
      </c>
      <c r="AL38" s="21">
        <f t="shared" si="23"/>
        <v>0</v>
      </c>
      <c r="AM38" s="23">
        <f t="shared" si="24"/>
        <v>0</v>
      </c>
    </row>
    <row r="39" spans="1:39" x14ac:dyDescent="0.25">
      <c r="A39" s="1" t="s">
        <v>64</v>
      </c>
      <c r="B39" t="s">
        <v>65</v>
      </c>
      <c r="C39" s="20" t="e">
        <f t="shared" si="4"/>
        <v>#REF!</v>
      </c>
      <c r="D39" s="21">
        <f t="shared" si="5"/>
        <v>0</v>
      </c>
      <c r="E39" s="21">
        <f t="shared" si="6"/>
        <v>0</v>
      </c>
      <c r="F39" s="21">
        <f t="shared" si="7"/>
        <v>0</v>
      </c>
      <c r="G39" s="21">
        <f t="shared" si="8"/>
        <v>0</v>
      </c>
      <c r="H39" s="27">
        <f t="shared" si="9"/>
        <v>0</v>
      </c>
      <c r="I39" s="21" t="e">
        <f>Aetna!I39+Anthem!I39+#REF!+Molina!I39+United!I39+Wellcare!I39</f>
        <v>#REF!</v>
      </c>
      <c r="J39" s="21" t="e">
        <f>Aetna!J39+Anthem!J39+#REF!+Molina!J39+United!J39+Wellcare!J39</f>
        <v>#REF!</v>
      </c>
      <c r="K39" s="21" t="e">
        <f>Aetna!K39+Anthem!K39+#REF!+Molina!K39+United!K39+Wellcare!K39</f>
        <v>#REF!</v>
      </c>
      <c r="L39" s="21" t="e">
        <f>Aetna!L39+Anthem!L39+#REF!+Molina!L39+United!L39+Wellcare!L39</f>
        <v>#REF!</v>
      </c>
      <c r="M39" s="21" t="e">
        <f>Aetna!M39+Anthem!M39+#REF!+Molina!M39+United!M39+Wellcare!M39</f>
        <v>#REF!</v>
      </c>
      <c r="N39" s="21" t="e">
        <f>Aetna!N39+Anthem!N39+#REF!+Molina!N39+United!N39+Wellcare!N39</f>
        <v>#REF!</v>
      </c>
      <c r="O39" s="21" t="e">
        <f>Aetna!O39+Anthem!O39+#REF!+Molina!O39+United!O39+Wellcare!O39</f>
        <v>#REF!</v>
      </c>
      <c r="P39" s="21" t="e">
        <f>Aetna!P39+Anthem!P39+#REF!+Molina!P39+United!P39+Wellcare!P39</f>
        <v>#REF!</v>
      </c>
      <c r="Q39" s="21" t="e">
        <f>Aetna!Q39+Anthem!Q39+#REF!+Molina!Q39+United!Q39+Wellcare!Q39</f>
        <v>#REF!</v>
      </c>
      <c r="R39" s="21" t="e">
        <f>Aetna!R39+Anthem!R39+#REF!+Molina!R39+United!R39+Wellcare!R39</f>
        <v>#REF!</v>
      </c>
      <c r="S39" s="21" t="e">
        <f>Aetna!S39+Anthem!S39+#REF!+Molina!S39+United!S39+Wellcare!S39</f>
        <v>#REF!</v>
      </c>
      <c r="T39" s="23" t="e">
        <f>Aetna!U39+Anthem!T39+#REF!+Molina!U39+United!U39+Wellcare!U39</f>
        <v>#REF!</v>
      </c>
      <c r="U39" s="24"/>
      <c r="V39" s="20" t="e">
        <f t="shared" si="10"/>
        <v>#REF!</v>
      </c>
      <c r="W39" s="21">
        <f t="shared" si="11"/>
        <v>0</v>
      </c>
      <c r="X39" s="21">
        <f t="shared" si="0"/>
        <v>0</v>
      </c>
      <c r="Y39" s="21">
        <f t="shared" si="1"/>
        <v>0</v>
      </c>
      <c r="Z39" s="21">
        <f t="shared" si="2"/>
        <v>0</v>
      </c>
      <c r="AA39" s="25">
        <f t="shared" si="12"/>
        <v>0</v>
      </c>
      <c r="AB39" s="26">
        <f t="shared" si="13"/>
        <v>0</v>
      </c>
      <c r="AC39" s="21">
        <f t="shared" si="14"/>
        <v>0</v>
      </c>
      <c r="AD39" s="21">
        <f t="shared" si="15"/>
        <v>0</v>
      </c>
      <c r="AE39" s="21">
        <f t="shared" si="16"/>
        <v>0</v>
      </c>
      <c r="AF39" s="21">
        <f t="shared" si="17"/>
        <v>0</v>
      </c>
      <c r="AG39" s="21">
        <f t="shared" si="18"/>
        <v>0</v>
      </c>
      <c r="AH39" s="21">
        <f t="shared" si="19"/>
        <v>0</v>
      </c>
      <c r="AI39" s="21">
        <f t="shared" si="20"/>
        <v>0</v>
      </c>
      <c r="AJ39" s="21">
        <f t="shared" si="21"/>
        <v>0</v>
      </c>
      <c r="AK39" s="21">
        <f t="shared" si="22"/>
        <v>0</v>
      </c>
      <c r="AL39" s="21">
        <f t="shared" si="23"/>
        <v>0</v>
      </c>
      <c r="AM39" s="23">
        <f t="shared" si="24"/>
        <v>0</v>
      </c>
    </row>
    <row r="40" spans="1:39" x14ac:dyDescent="0.25">
      <c r="A40" s="1" t="s">
        <v>66</v>
      </c>
      <c r="B40" t="s">
        <v>67</v>
      </c>
      <c r="C40" s="20" t="e">
        <f t="shared" si="4"/>
        <v>#REF!</v>
      </c>
      <c r="D40" s="21">
        <f t="shared" si="5"/>
        <v>0</v>
      </c>
      <c r="E40" s="21">
        <f t="shared" si="6"/>
        <v>0</v>
      </c>
      <c r="F40" s="21">
        <f t="shared" si="7"/>
        <v>0</v>
      </c>
      <c r="G40" s="21">
        <f t="shared" si="8"/>
        <v>0</v>
      </c>
      <c r="H40" s="27">
        <f t="shared" si="9"/>
        <v>0</v>
      </c>
      <c r="I40" s="21" t="e">
        <f>Aetna!I40+Anthem!I40+#REF!+Molina!I40+United!I40+Wellcare!I40</f>
        <v>#REF!</v>
      </c>
      <c r="J40" s="21" t="e">
        <f>Aetna!J40+Anthem!J40+#REF!+Molina!J40+United!J40+Wellcare!J40</f>
        <v>#REF!</v>
      </c>
      <c r="K40" s="21" t="e">
        <f>Aetna!K40+Anthem!K40+#REF!+Molina!K40+United!K40+Wellcare!K40</f>
        <v>#REF!</v>
      </c>
      <c r="L40" s="21" t="e">
        <f>Aetna!L40+Anthem!L40+#REF!+Molina!L40+United!L40+Wellcare!L40</f>
        <v>#REF!</v>
      </c>
      <c r="M40" s="21" t="e">
        <f>Aetna!M40+Anthem!M40+#REF!+Molina!M40+United!M40+Wellcare!M40</f>
        <v>#REF!</v>
      </c>
      <c r="N40" s="21" t="e">
        <f>Aetna!N40+Anthem!N40+#REF!+Molina!N40+United!N40+Wellcare!N40</f>
        <v>#REF!</v>
      </c>
      <c r="O40" s="21" t="e">
        <f>Aetna!O40+Anthem!O40+#REF!+Molina!O40+United!O40+Wellcare!O40</f>
        <v>#REF!</v>
      </c>
      <c r="P40" s="21" t="e">
        <f>Aetna!P40+Anthem!P40+#REF!+Molina!P40+United!P40+Wellcare!P40</f>
        <v>#REF!</v>
      </c>
      <c r="Q40" s="21" t="e">
        <f>Aetna!Q40+Anthem!Q40+#REF!+Molina!Q40+United!Q40+Wellcare!Q40</f>
        <v>#REF!</v>
      </c>
      <c r="R40" s="21" t="e">
        <f>Aetna!R40+Anthem!R40+#REF!+Molina!R40+United!R40+Wellcare!R40</f>
        <v>#REF!</v>
      </c>
      <c r="S40" s="21" t="e">
        <f>Aetna!S40+Anthem!S40+#REF!+Molina!S40+United!S40+Wellcare!S40</f>
        <v>#REF!</v>
      </c>
      <c r="T40" s="23" t="e">
        <f>Aetna!U40+Anthem!T40+#REF!+Molina!U40+United!U40+Wellcare!U40</f>
        <v>#REF!</v>
      </c>
      <c r="U40" s="24"/>
      <c r="V40" s="20" t="e">
        <f t="shared" si="10"/>
        <v>#REF!</v>
      </c>
      <c r="W40" s="21">
        <f t="shared" si="11"/>
        <v>0</v>
      </c>
      <c r="X40" s="21">
        <f t="shared" si="0"/>
        <v>0</v>
      </c>
      <c r="Y40" s="21">
        <f t="shared" si="1"/>
        <v>0</v>
      </c>
      <c r="Z40" s="21">
        <f t="shared" si="2"/>
        <v>0</v>
      </c>
      <c r="AA40" s="25">
        <f t="shared" si="12"/>
        <v>0</v>
      </c>
      <c r="AB40" s="26">
        <f t="shared" si="13"/>
        <v>0</v>
      </c>
      <c r="AC40" s="21">
        <f t="shared" si="14"/>
        <v>0</v>
      </c>
      <c r="AD40" s="21">
        <f t="shared" si="15"/>
        <v>0</v>
      </c>
      <c r="AE40" s="21">
        <f t="shared" si="16"/>
        <v>0</v>
      </c>
      <c r="AF40" s="21">
        <f t="shared" si="17"/>
        <v>0</v>
      </c>
      <c r="AG40" s="21">
        <f t="shared" si="18"/>
        <v>0</v>
      </c>
      <c r="AH40" s="21">
        <f t="shared" si="19"/>
        <v>0</v>
      </c>
      <c r="AI40" s="21">
        <f t="shared" si="20"/>
        <v>0</v>
      </c>
      <c r="AJ40" s="21">
        <f t="shared" si="21"/>
        <v>0</v>
      </c>
      <c r="AK40" s="21">
        <f t="shared" si="22"/>
        <v>0</v>
      </c>
      <c r="AL40" s="21">
        <f t="shared" si="23"/>
        <v>0</v>
      </c>
      <c r="AM40" s="23">
        <f t="shared" si="24"/>
        <v>0</v>
      </c>
    </row>
    <row r="41" spans="1:39" x14ac:dyDescent="0.25">
      <c r="A41" s="1" t="s">
        <v>68</v>
      </c>
      <c r="B41" t="s">
        <v>69</v>
      </c>
      <c r="C41" s="20" t="e">
        <f t="shared" si="4"/>
        <v>#REF!</v>
      </c>
      <c r="D41" s="21">
        <f t="shared" si="5"/>
        <v>0</v>
      </c>
      <c r="E41" s="21">
        <f t="shared" si="6"/>
        <v>0</v>
      </c>
      <c r="F41" s="21">
        <f t="shared" si="7"/>
        <v>0</v>
      </c>
      <c r="G41" s="21">
        <f t="shared" si="8"/>
        <v>0</v>
      </c>
      <c r="H41" s="27">
        <f t="shared" si="9"/>
        <v>0</v>
      </c>
      <c r="I41" s="21" t="e">
        <f>Aetna!I41+Anthem!I41+#REF!+Molina!I41+United!I41+Wellcare!I41</f>
        <v>#REF!</v>
      </c>
      <c r="J41" s="21" t="e">
        <f>Aetna!J41+Anthem!J41+#REF!+Molina!J41+United!J41+Wellcare!J41</f>
        <v>#REF!</v>
      </c>
      <c r="K41" s="21" t="e">
        <f>Aetna!K41+Anthem!K41+#REF!+Molina!K41+United!K41+Wellcare!K41</f>
        <v>#REF!</v>
      </c>
      <c r="L41" s="21" t="e">
        <f>Aetna!L41+Anthem!L41+#REF!+Molina!L41+United!L41+Wellcare!L41</f>
        <v>#REF!</v>
      </c>
      <c r="M41" s="21" t="e">
        <f>Aetna!M41+Anthem!M41+#REF!+Molina!M41+United!M41+Wellcare!M41</f>
        <v>#REF!</v>
      </c>
      <c r="N41" s="21" t="e">
        <f>Aetna!N41+Anthem!N41+#REF!+Molina!N41+United!N41+Wellcare!N41</f>
        <v>#REF!</v>
      </c>
      <c r="O41" s="21" t="e">
        <f>Aetna!O41+Anthem!O41+#REF!+Molina!O41+United!O41+Wellcare!O41</f>
        <v>#REF!</v>
      </c>
      <c r="P41" s="21" t="e">
        <f>Aetna!P41+Anthem!P41+#REF!+Molina!P41+United!P41+Wellcare!P41</f>
        <v>#REF!</v>
      </c>
      <c r="Q41" s="21" t="e">
        <f>Aetna!Q41+Anthem!Q41+#REF!+Molina!Q41+United!Q41+Wellcare!Q41</f>
        <v>#REF!</v>
      </c>
      <c r="R41" s="21" t="e">
        <f>Aetna!R41+Anthem!R41+#REF!+Molina!R41+United!R41+Wellcare!R41</f>
        <v>#REF!</v>
      </c>
      <c r="S41" s="21" t="e">
        <f>Aetna!S41+Anthem!S41+#REF!+Molina!S41+United!S41+Wellcare!S41</f>
        <v>#REF!</v>
      </c>
      <c r="T41" s="23" t="e">
        <f>Aetna!U41+Anthem!T41+#REF!+Molina!U41+United!U41+Wellcare!U41</f>
        <v>#REF!</v>
      </c>
      <c r="U41" s="24"/>
      <c r="V41" s="20" t="e">
        <f t="shared" si="10"/>
        <v>#REF!</v>
      </c>
      <c r="W41" s="21">
        <f t="shared" si="11"/>
        <v>0</v>
      </c>
      <c r="X41" s="21">
        <f t="shared" si="0"/>
        <v>0</v>
      </c>
      <c r="Y41" s="21">
        <f t="shared" si="1"/>
        <v>0</v>
      </c>
      <c r="Z41" s="21">
        <f t="shared" si="2"/>
        <v>0</v>
      </c>
      <c r="AA41" s="25">
        <f t="shared" si="12"/>
        <v>0</v>
      </c>
      <c r="AB41" s="26">
        <f t="shared" si="13"/>
        <v>0</v>
      </c>
      <c r="AC41" s="21">
        <f t="shared" si="14"/>
        <v>0</v>
      </c>
      <c r="AD41" s="21">
        <f t="shared" si="15"/>
        <v>0</v>
      </c>
      <c r="AE41" s="21">
        <f t="shared" si="16"/>
        <v>0</v>
      </c>
      <c r="AF41" s="21">
        <f t="shared" si="17"/>
        <v>0</v>
      </c>
      <c r="AG41" s="21">
        <f t="shared" si="18"/>
        <v>0</v>
      </c>
      <c r="AH41" s="21">
        <f t="shared" si="19"/>
        <v>0</v>
      </c>
      <c r="AI41" s="21">
        <f t="shared" si="20"/>
        <v>0</v>
      </c>
      <c r="AJ41" s="21">
        <f t="shared" si="21"/>
        <v>0</v>
      </c>
      <c r="AK41" s="21">
        <f t="shared" si="22"/>
        <v>0</v>
      </c>
      <c r="AL41" s="21">
        <f t="shared" si="23"/>
        <v>0</v>
      </c>
      <c r="AM41" s="23">
        <f t="shared" si="24"/>
        <v>0</v>
      </c>
    </row>
    <row r="42" spans="1:39" x14ac:dyDescent="0.25">
      <c r="A42" s="1" t="s">
        <v>70</v>
      </c>
      <c r="B42" t="s">
        <v>71</v>
      </c>
      <c r="C42" s="20" t="e">
        <f t="shared" si="4"/>
        <v>#REF!</v>
      </c>
      <c r="D42" s="21">
        <f t="shared" si="5"/>
        <v>0</v>
      </c>
      <c r="E42" s="21">
        <f t="shared" si="6"/>
        <v>0</v>
      </c>
      <c r="F42" s="21">
        <f t="shared" si="7"/>
        <v>0</v>
      </c>
      <c r="G42" s="21">
        <f t="shared" si="8"/>
        <v>0</v>
      </c>
      <c r="H42" s="27">
        <f t="shared" si="9"/>
        <v>0</v>
      </c>
      <c r="I42" s="21" t="e">
        <f>Aetna!I42+Anthem!I42+#REF!+Molina!I42+United!I42+Wellcare!I42</f>
        <v>#REF!</v>
      </c>
      <c r="J42" s="21" t="e">
        <f>Aetna!J42+Anthem!J42+#REF!+Molina!J42+United!J42+Wellcare!J42</f>
        <v>#REF!</v>
      </c>
      <c r="K42" s="21" t="e">
        <f>Aetna!K42+Anthem!K42+#REF!+Molina!K42+United!K42+Wellcare!K42</f>
        <v>#REF!</v>
      </c>
      <c r="L42" s="21" t="e">
        <f>Aetna!L42+Anthem!L42+#REF!+Molina!L42+United!L42+Wellcare!L42</f>
        <v>#REF!</v>
      </c>
      <c r="M42" s="21" t="e">
        <f>Aetna!M42+Anthem!M42+#REF!+Molina!M42+United!M42+Wellcare!M42</f>
        <v>#REF!</v>
      </c>
      <c r="N42" s="21" t="e">
        <f>Aetna!N42+Anthem!N42+#REF!+Molina!N42+United!N42+Wellcare!N42</f>
        <v>#REF!</v>
      </c>
      <c r="O42" s="21" t="e">
        <f>Aetna!O42+Anthem!O42+#REF!+Molina!O42+United!O42+Wellcare!O42</f>
        <v>#REF!</v>
      </c>
      <c r="P42" s="21" t="e">
        <f>Aetna!P42+Anthem!P42+#REF!+Molina!P42+United!P42+Wellcare!P42</f>
        <v>#REF!</v>
      </c>
      <c r="Q42" s="21" t="e">
        <f>Aetna!Q42+Anthem!Q42+#REF!+Molina!Q42+United!Q42+Wellcare!Q42</f>
        <v>#REF!</v>
      </c>
      <c r="R42" s="21" t="e">
        <f>Aetna!R42+Anthem!R42+#REF!+Molina!R42+United!R42+Wellcare!R42</f>
        <v>#REF!</v>
      </c>
      <c r="S42" s="21" t="e">
        <f>Aetna!S42+Anthem!S42+#REF!+Molina!S42+United!S42+Wellcare!S42</f>
        <v>#REF!</v>
      </c>
      <c r="T42" s="23" t="e">
        <f>Aetna!U42+Anthem!T42+#REF!+Molina!U42+United!U42+Wellcare!U42</f>
        <v>#REF!</v>
      </c>
      <c r="U42" s="24"/>
      <c r="V42" s="20" t="e">
        <f t="shared" si="10"/>
        <v>#REF!</v>
      </c>
      <c r="W42" s="21">
        <f t="shared" si="11"/>
        <v>0</v>
      </c>
      <c r="X42" s="21">
        <f t="shared" si="0"/>
        <v>0</v>
      </c>
      <c r="Y42" s="21">
        <f t="shared" si="1"/>
        <v>0</v>
      </c>
      <c r="Z42" s="21">
        <f t="shared" si="2"/>
        <v>0</v>
      </c>
      <c r="AA42" s="25">
        <f t="shared" si="12"/>
        <v>0</v>
      </c>
      <c r="AB42" s="26">
        <f t="shared" si="13"/>
        <v>0</v>
      </c>
      <c r="AC42" s="21">
        <f t="shared" si="14"/>
        <v>0</v>
      </c>
      <c r="AD42" s="21">
        <f t="shared" si="15"/>
        <v>0</v>
      </c>
      <c r="AE42" s="21">
        <f t="shared" si="16"/>
        <v>0</v>
      </c>
      <c r="AF42" s="21">
        <f t="shared" si="17"/>
        <v>0</v>
      </c>
      <c r="AG42" s="21">
        <f t="shared" si="18"/>
        <v>0</v>
      </c>
      <c r="AH42" s="21">
        <f t="shared" si="19"/>
        <v>0</v>
      </c>
      <c r="AI42" s="21">
        <f t="shared" si="20"/>
        <v>0</v>
      </c>
      <c r="AJ42" s="21">
        <f t="shared" si="21"/>
        <v>0</v>
      </c>
      <c r="AK42" s="21">
        <f t="shared" si="22"/>
        <v>0</v>
      </c>
      <c r="AL42" s="21">
        <f t="shared" si="23"/>
        <v>0</v>
      </c>
      <c r="AM42" s="23">
        <f t="shared" si="24"/>
        <v>0</v>
      </c>
    </row>
    <row r="43" spans="1:39" x14ac:dyDescent="0.25">
      <c r="A43" s="1" t="s">
        <v>72</v>
      </c>
      <c r="B43" t="s">
        <v>73</v>
      </c>
      <c r="C43" s="20" t="e">
        <f t="shared" si="4"/>
        <v>#REF!</v>
      </c>
      <c r="D43" s="21">
        <f t="shared" si="5"/>
        <v>0</v>
      </c>
      <c r="E43" s="21">
        <f t="shared" si="6"/>
        <v>0</v>
      </c>
      <c r="F43" s="21">
        <f t="shared" si="7"/>
        <v>0</v>
      </c>
      <c r="G43" s="21">
        <f t="shared" si="8"/>
        <v>0</v>
      </c>
      <c r="H43" s="27">
        <f t="shared" si="9"/>
        <v>0</v>
      </c>
      <c r="I43" s="21" t="e">
        <f>Aetna!I43+Anthem!I43+#REF!+Molina!I43+United!I43+Wellcare!I43</f>
        <v>#REF!</v>
      </c>
      <c r="J43" s="21" t="e">
        <f>Aetna!J43+Anthem!J43+#REF!+Molina!J43+United!J43+Wellcare!J43</f>
        <v>#REF!</v>
      </c>
      <c r="K43" s="21" t="e">
        <f>Aetna!K43+Anthem!K43+#REF!+Molina!K43+United!K43+Wellcare!K43</f>
        <v>#REF!</v>
      </c>
      <c r="L43" s="21" t="e">
        <f>Aetna!L43+Anthem!L43+#REF!+Molina!L43+United!L43+Wellcare!L43</f>
        <v>#REF!</v>
      </c>
      <c r="M43" s="21" t="e">
        <f>Aetna!M43+Anthem!M43+#REF!+Molina!M43+United!M43+Wellcare!M43</f>
        <v>#REF!</v>
      </c>
      <c r="N43" s="21" t="e">
        <f>Aetna!N43+Anthem!N43+#REF!+Molina!N43+United!N43+Wellcare!N43</f>
        <v>#REF!</v>
      </c>
      <c r="O43" s="21" t="e">
        <f>Aetna!O43+Anthem!O43+#REF!+Molina!O43+United!O43+Wellcare!O43</f>
        <v>#REF!</v>
      </c>
      <c r="P43" s="21" t="e">
        <f>Aetna!P43+Anthem!P43+#REF!+Molina!P43+United!P43+Wellcare!P43</f>
        <v>#REF!</v>
      </c>
      <c r="Q43" s="21" t="e">
        <f>Aetna!Q43+Anthem!Q43+#REF!+Molina!Q43+United!Q43+Wellcare!Q43</f>
        <v>#REF!</v>
      </c>
      <c r="R43" s="21" t="e">
        <f>Aetna!R43+Anthem!R43+#REF!+Molina!R43+United!R43+Wellcare!R43</f>
        <v>#REF!</v>
      </c>
      <c r="S43" s="21" t="e">
        <f>Aetna!S43+Anthem!S43+#REF!+Molina!S43+United!S43+Wellcare!S43</f>
        <v>#REF!</v>
      </c>
      <c r="T43" s="23" t="e">
        <f>Aetna!U43+Anthem!T43+#REF!+Molina!U43+United!U43+Wellcare!U43</f>
        <v>#REF!</v>
      </c>
      <c r="U43" s="24"/>
      <c r="V43" s="20" t="e">
        <f t="shared" si="10"/>
        <v>#REF!</v>
      </c>
      <c r="W43" s="21">
        <f t="shared" si="11"/>
        <v>0</v>
      </c>
      <c r="X43" s="21">
        <f t="shared" si="0"/>
        <v>0</v>
      </c>
      <c r="Y43" s="21">
        <f t="shared" si="1"/>
        <v>0</v>
      </c>
      <c r="Z43" s="21">
        <f t="shared" si="2"/>
        <v>0</v>
      </c>
      <c r="AA43" s="25">
        <f t="shared" si="12"/>
        <v>0</v>
      </c>
      <c r="AB43" s="26">
        <f t="shared" si="13"/>
        <v>0</v>
      </c>
      <c r="AC43" s="21">
        <f t="shared" si="14"/>
        <v>0</v>
      </c>
      <c r="AD43" s="21">
        <f t="shared" si="15"/>
        <v>0</v>
      </c>
      <c r="AE43" s="21">
        <f t="shared" si="16"/>
        <v>0</v>
      </c>
      <c r="AF43" s="21">
        <f t="shared" si="17"/>
        <v>0</v>
      </c>
      <c r="AG43" s="21">
        <f t="shared" si="18"/>
        <v>0</v>
      </c>
      <c r="AH43" s="21">
        <f t="shared" si="19"/>
        <v>0</v>
      </c>
      <c r="AI43" s="21">
        <f t="shared" si="20"/>
        <v>0</v>
      </c>
      <c r="AJ43" s="21">
        <f t="shared" si="21"/>
        <v>0</v>
      </c>
      <c r="AK43" s="21">
        <f t="shared" si="22"/>
        <v>0</v>
      </c>
      <c r="AL43" s="21">
        <f t="shared" si="23"/>
        <v>0</v>
      </c>
      <c r="AM43" s="23">
        <f t="shared" si="24"/>
        <v>0</v>
      </c>
    </row>
    <row r="44" spans="1:39" x14ac:dyDescent="0.25">
      <c r="A44" s="1" t="s">
        <v>74</v>
      </c>
      <c r="B44" t="s">
        <v>75</v>
      </c>
      <c r="C44" s="20" t="e">
        <f t="shared" si="4"/>
        <v>#REF!</v>
      </c>
      <c r="D44" s="21">
        <f t="shared" si="5"/>
        <v>0</v>
      </c>
      <c r="E44" s="21">
        <f t="shared" si="6"/>
        <v>0</v>
      </c>
      <c r="F44" s="21">
        <f t="shared" si="7"/>
        <v>0</v>
      </c>
      <c r="G44" s="21">
        <f t="shared" si="8"/>
        <v>0</v>
      </c>
      <c r="H44" s="27">
        <f t="shared" si="9"/>
        <v>0</v>
      </c>
      <c r="I44" s="21" t="e">
        <f>Aetna!I44+Anthem!I44+#REF!+Molina!I44+United!I44+Wellcare!I44</f>
        <v>#REF!</v>
      </c>
      <c r="J44" s="21" t="e">
        <f>Aetna!J44+Anthem!J44+#REF!+Molina!J44+United!J44+Wellcare!J44</f>
        <v>#REF!</v>
      </c>
      <c r="K44" s="21" t="e">
        <f>Aetna!K44+Anthem!K44+#REF!+Molina!K44+United!K44+Wellcare!K44</f>
        <v>#REF!</v>
      </c>
      <c r="L44" s="21" t="e">
        <f>Aetna!L44+Anthem!L44+#REF!+Molina!L44+United!L44+Wellcare!L44</f>
        <v>#REF!</v>
      </c>
      <c r="M44" s="21" t="e">
        <f>Aetna!M44+Anthem!M44+#REF!+Molina!M44+United!M44+Wellcare!M44</f>
        <v>#REF!</v>
      </c>
      <c r="N44" s="21" t="e">
        <f>Aetna!N44+Anthem!N44+#REF!+Molina!N44+United!N44+Wellcare!N44</f>
        <v>#REF!</v>
      </c>
      <c r="O44" s="21" t="e">
        <f>Aetna!O44+Anthem!O44+#REF!+Molina!O44+United!O44+Wellcare!O44</f>
        <v>#REF!</v>
      </c>
      <c r="P44" s="21" t="e">
        <f>Aetna!P44+Anthem!P44+#REF!+Molina!P44+United!P44+Wellcare!P44</f>
        <v>#REF!</v>
      </c>
      <c r="Q44" s="21" t="e">
        <f>Aetna!Q44+Anthem!Q44+#REF!+Molina!Q44+United!Q44+Wellcare!Q44</f>
        <v>#REF!</v>
      </c>
      <c r="R44" s="21" t="e">
        <f>Aetna!R44+Anthem!R44+#REF!+Molina!R44+United!R44+Wellcare!R44</f>
        <v>#REF!</v>
      </c>
      <c r="S44" s="21" t="e">
        <f>Aetna!S44+Anthem!S44+#REF!+Molina!S44+United!S44+Wellcare!S44</f>
        <v>#REF!</v>
      </c>
      <c r="T44" s="23" t="e">
        <f>Aetna!U44+Anthem!T44+#REF!+Molina!U44+United!U44+Wellcare!U44</f>
        <v>#REF!</v>
      </c>
      <c r="U44" s="24"/>
      <c r="V44" s="20" t="e">
        <f t="shared" si="10"/>
        <v>#REF!</v>
      </c>
      <c r="W44" s="21">
        <f t="shared" si="11"/>
        <v>0</v>
      </c>
      <c r="X44" s="21">
        <f t="shared" si="0"/>
        <v>0</v>
      </c>
      <c r="Y44" s="21">
        <f t="shared" si="1"/>
        <v>0</v>
      </c>
      <c r="Z44" s="21">
        <f t="shared" si="2"/>
        <v>0</v>
      </c>
      <c r="AA44" s="25">
        <f t="shared" si="12"/>
        <v>0</v>
      </c>
      <c r="AB44" s="26">
        <f t="shared" si="13"/>
        <v>0</v>
      </c>
      <c r="AC44" s="21">
        <f t="shared" si="14"/>
        <v>0</v>
      </c>
      <c r="AD44" s="21">
        <f t="shared" si="15"/>
        <v>0</v>
      </c>
      <c r="AE44" s="21">
        <f t="shared" si="16"/>
        <v>0</v>
      </c>
      <c r="AF44" s="21">
        <f t="shared" si="17"/>
        <v>0</v>
      </c>
      <c r="AG44" s="21">
        <f t="shared" si="18"/>
        <v>0</v>
      </c>
      <c r="AH44" s="21">
        <f t="shared" si="19"/>
        <v>0</v>
      </c>
      <c r="AI44" s="21">
        <f t="shared" si="20"/>
        <v>0</v>
      </c>
      <c r="AJ44" s="21">
        <f t="shared" si="21"/>
        <v>0</v>
      </c>
      <c r="AK44" s="21">
        <f t="shared" si="22"/>
        <v>0</v>
      </c>
      <c r="AL44" s="21">
        <f t="shared" si="23"/>
        <v>0</v>
      </c>
      <c r="AM44" s="23">
        <f t="shared" si="24"/>
        <v>0</v>
      </c>
    </row>
    <row r="45" spans="1:39" x14ac:dyDescent="0.25">
      <c r="A45" s="1" t="s">
        <v>76</v>
      </c>
      <c r="B45" t="s">
        <v>77</v>
      </c>
      <c r="C45" s="20" t="e">
        <f t="shared" si="4"/>
        <v>#REF!</v>
      </c>
      <c r="D45" s="21">
        <f t="shared" si="5"/>
        <v>0</v>
      </c>
      <c r="E45" s="21">
        <f t="shared" si="6"/>
        <v>0</v>
      </c>
      <c r="F45" s="21">
        <f t="shared" si="7"/>
        <v>0</v>
      </c>
      <c r="G45" s="21">
        <f t="shared" si="8"/>
        <v>0</v>
      </c>
      <c r="H45" s="27">
        <f t="shared" si="9"/>
        <v>0</v>
      </c>
      <c r="I45" s="21" t="e">
        <f>Aetna!I45+Anthem!I45+#REF!+Molina!I45+United!I45+Wellcare!I45</f>
        <v>#REF!</v>
      </c>
      <c r="J45" s="21" t="e">
        <f>Aetna!J45+Anthem!J45+#REF!+Molina!J45+United!J45+Wellcare!J45</f>
        <v>#REF!</v>
      </c>
      <c r="K45" s="21" t="e">
        <f>Aetna!K45+Anthem!K45+#REF!+Molina!K45+United!K45+Wellcare!K45</f>
        <v>#REF!</v>
      </c>
      <c r="L45" s="21" t="e">
        <f>Aetna!L45+Anthem!L45+#REF!+Molina!L45+United!L45+Wellcare!L45</f>
        <v>#REF!</v>
      </c>
      <c r="M45" s="21" t="e">
        <f>Aetna!M45+Anthem!M45+#REF!+Molina!M45+United!M45+Wellcare!M45</f>
        <v>#REF!</v>
      </c>
      <c r="N45" s="21" t="e">
        <f>Aetna!N45+Anthem!N45+#REF!+Molina!N45+United!N45+Wellcare!N45</f>
        <v>#REF!</v>
      </c>
      <c r="O45" s="21" t="e">
        <f>Aetna!O45+Anthem!O45+#REF!+Molina!O45+United!O45+Wellcare!O45</f>
        <v>#REF!</v>
      </c>
      <c r="P45" s="21" t="e">
        <f>Aetna!P45+Anthem!P45+#REF!+Molina!P45+United!P45+Wellcare!P45</f>
        <v>#REF!</v>
      </c>
      <c r="Q45" s="21" t="e">
        <f>Aetna!Q45+Anthem!Q45+#REF!+Molina!Q45+United!Q45+Wellcare!Q45</f>
        <v>#REF!</v>
      </c>
      <c r="R45" s="21" t="e">
        <f>Aetna!R45+Anthem!R45+#REF!+Molina!R45+United!R45+Wellcare!R45</f>
        <v>#REF!</v>
      </c>
      <c r="S45" s="21" t="e">
        <f>Aetna!S45+Anthem!S45+#REF!+Molina!S45+United!S45+Wellcare!S45</f>
        <v>#REF!</v>
      </c>
      <c r="T45" s="23" t="e">
        <f>Aetna!U45+Anthem!T45+#REF!+Molina!U45+United!U45+Wellcare!U45</f>
        <v>#REF!</v>
      </c>
      <c r="U45" s="24"/>
      <c r="V45" s="20" t="e">
        <f t="shared" si="10"/>
        <v>#REF!</v>
      </c>
      <c r="W45" s="21">
        <f t="shared" si="11"/>
        <v>0</v>
      </c>
      <c r="X45" s="21">
        <f t="shared" si="0"/>
        <v>0</v>
      </c>
      <c r="Y45" s="21">
        <f t="shared" si="1"/>
        <v>0</v>
      </c>
      <c r="Z45" s="21">
        <f t="shared" si="2"/>
        <v>0</v>
      </c>
      <c r="AA45" s="25">
        <f t="shared" si="12"/>
        <v>0</v>
      </c>
      <c r="AB45" s="26">
        <f t="shared" si="13"/>
        <v>0</v>
      </c>
      <c r="AC45" s="21">
        <f t="shared" si="14"/>
        <v>0</v>
      </c>
      <c r="AD45" s="21">
        <f t="shared" si="15"/>
        <v>0</v>
      </c>
      <c r="AE45" s="21">
        <f t="shared" si="16"/>
        <v>0</v>
      </c>
      <c r="AF45" s="21">
        <f t="shared" si="17"/>
        <v>0</v>
      </c>
      <c r="AG45" s="21">
        <f t="shared" si="18"/>
        <v>0</v>
      </c>
      <c r="AH45" s="21">
        <f t="shared" si="19"/>
        <v>0</v>
      </c>
      <c r="AI45" s="21">
        <f t="shared" si="20"/>
        <v>0</v>
      </c>
      <c r="AJ45" s="21">
        <f t="shared" si="21"/>
        <v>0</v>
      </c>
      <c r="AK45" s="21">
        <f t="shared" si="22"/>
        <v>0</v>
      </c>
      <c r="AL45" s="21">
        <f t="shared" si="23"/>
        <v>0</v>
      </c>
      <c r="AM45" s="23">
        <f t="shared" si="24"/>
        <v>0</v>
      </c>
    </row>
    <row r="46" spans="1:39" x14ac:dyDescent="0.25">
      <c r="A46" s="1" t="s">
        <v>78</v>
      </c>
      <c r="B46" t="s">
        <v>79</v>
      </c>
      <c r="C46" s="20" t="e">
        <f t="shared" si="4"/>
        <v>#REF!</v>
      </c>
      <c r="D46" s="21">
        <f t="shared" si="5"/>
        <v>0</v>
      </c>
      <c r="E46" s="21">
        <f t="shared" si="6"/>
        <v>0</v>
      </c>
      <c r="F46" s="21">
        <f t="shared" si="7"/>
        <v>0</v>
      </c>
      <c r="G46" s="21">
        <f t="shared" si="8"/>
        <v>0</v>
      </c>
      <c r="H46" s="27">
        <f t="shared" si="9"/>
        <v>0</v>
      </c>
      <c r="I46" s="21" t="e">
        <f>Aetna!I46+Anthem!I46+#REF!+Molina!I46+United!I46+Wellcare!I46</f>
        <v>#REF!</v>
      </c>
      <c r="J46" s="21" t="e">
        <f>Aetna!J46+Anthem!J46+#REF!+Molina!J46+United!J46+Wellcare!J46</f>
        <v>#REF!</v>
      </c>
      <c r="K46" s="21" t="e">
        <f>Aetna!K46+Anthem!K46+#REF!+Molina!K46+United!K46+Wellcare!K46</f>
        <v>#REF!</v>
      </c>
      <c r="L46" s="21" t="e">
        <f>Aetna!L46+Anthem!L46+#REF!+Molina!L46+United!L46+Wellcare!L46</f>
        <v>#REF!</v>
      </c>
      <c r="M46" s="21" t="e">
        <f>Aetna!M46+Anthem!M46+#REF!+Molina!M46+United!M46+Wellcare!M46</f>
        <v>#REF!</v>
      </c>
      <c r="N46" s="21" t="e">
        <f>Aetna!N46+Anthem!N46+#REF!+Molina!N46+United!N46+Wellcare!N46</f>
        <v>#REF!</v>
      </c>
      <c r="O46" s="21" t="e">
        <f>Aetna!O46+Anthem!O46+#REF!+Molina!O46+United!O46+Wellcare!O46</f>
        <v>#REF!</v>
      </c>
      <c r="P46" s="21" t="e">
        <f>Aetna!P46+Anthem!P46+#REF!+Molina!P46+United!P46+Wellcare!P46</f>
        <v>#REF!</v>
      </c>
      <c r="Q46" s="21" t="e">
        <f>Aetna!Q46+Anthem!Q46+#REF!+Molina!Q46+United!Q46+Wellcare!Q46</f>
        <v>#REF!</v>
      </c>
      <c r="R46" s="21" t="e">
        <f>Aetna!R46+Anthem!R46+#REF!+Molina!R46+United!R46+Wellcare!R46</f>
        <v>#REF!</v>
      </c>
      <c r="S46" s="21" t="e">
        <f>Aetna!S46+Anthem!S46+#REF!+Molina!S46+United!S46+Wellcare!S46</f>
        <v>#REF!</v>
      </c>
      <c r="T46" s="23" t="e">
        <f>Aetna!U46+Anthem!T46+#REF!+Molina!U46+United!U46+Wellcare!U46</f>
        <v>#REF!</v>
      </c>
      <c r="U46" s="24"/>
      <c r="V46" s="20" t="e">
        <f t="shared" si="10"/>
        <v>#REF!</v>
      </c>
      <c r="W46" s="21">
        <f t="shared" si="11"/>
        <v>0</v>
      </c>
      <c r="X46" s="21">
        <f t="shared" si="0"/>
        <v>0</v>
      </c>
      <c r="Y46" s="21">
        <f t="shared" si="1"/>
        <v>0</v>
      </c>
      <c r="Z46" s="21">
        <f t="shared" si="2"/>
        <v>0</v>
      </c>
      <c r="AA46" s="25">
        <f t="shared" si="12"/>
        <v>0</v>
      </c>
      <c r="AB46" s="26">
        <f t="shared" si="13"/>
        <v>0</v>
      </c>
      <c r="AC46" s="21">
        <f t="shared" si="14"/>
        <v>0</v>
      </c>
      <c r="AD46" s="21">
        <f t="shared" si="15"/>
        <v>0</v>
      </c>
      <c r="AE46" s="21">
        <f t="shared" si="16"/>
        <v>0</v>
      </c>
      <c r="AF46" s="21">
        <f t="shared" si="17"/>
        <v>0</v>
      </c>
      <c r="AG46" s="21">
        <f t="shared" si="18"/>
        <v>0</v>
      </c>
      <c r="AH46" s="21">
        <f t="shared" si="19"/>
        <v>0</v>
      </c>
      <c r="AI46" s="21">
        <f t="shared" si="20"/>
        <v>0</v>
      </c>
      <c r="AJ46" s="21">
        <f t="shared" si="21"/>
        <v>0</v>
      </c>
      <c r="AK46" s="21">
        <f t="shared" si="22"/>
        <v>0</v>
      </c>
      <c r="AL46" s="21">
        <f t="shared" si="23"/>
        <v>0</v>
      </c>
      <c r="AM46" s="23">
        <f t="shared" si="24"/>
        <v>0</v>
      </c>
    </row>
    <row r="47" spans="1:39" x14ac:dyDescent="0.25">
      <c r="A47" s="1" t="s">
        <v>80</v>
      </c>
      <c r="B47" t="s">
        <v>81</v>
      </c>
      <c r="C47" s="20" t="e">
        <f t="shared" si="4"/>
        <v>#REF!</v>
      </c>
      <c r="D47" s="21">
        <f t="shared" si="5"/>
        <v>0</v>
      </c>
      <c r="E47" s="21">
        <f t="shared" si="6"/>
        <v>0</v>
      </c>
      <c r="F47" s="21">
        <f t="shared" si="7"/>
        <v>0</v>
      </c>
      <c r="G47" s="21">
        <f t="shared" si="8"/>
        <v>0</v>
      </c>
      <c r="H47" s="27">
        <f t="shared" si="9"/>
        <v>0</v>
      </c>
      <c r="I47" s="21" t="e">
        <f>Aetna!I47+Anthem!I47+#REF!+Molina!I47+United!I47+Wellcare!I47</f>
        <v>#REF!</v>
      </c>
      <c r="J47" s="21" t="e">
        <f>Aetna!J47+Anthem!J47+#REF!+Molina!J47+United!J47+Wellcare!J47</f>
        <v>#REF!</v>
      </c>
      <c r="K47" s="21" t="e">
        <f>Aetna!K47+Anthem!K47+#REF!+Molina!K47+United!K47+Wellcare!K47</f>
        <v>#REF!</v>
      </c>
      <c r="L47" s="21" t="e">
        <f>Aetna!L47+Anthem!L47+#REF!+Molina!L47+United!L47+Wellcare!L47</f>
        <v>#REF!</v>
      </c>
      <c r="M47" s="21" t="e">
        <f>Aetna!M47+Anthem!M47+#REF!+Molina!M47+United!M47+Wellcare!M47</f>
        <v>#REF!</v>
      </c>
      <c r="N47" s="21" t="e">
        <f>Aetna!N47+Anthem!N47+#REF!+Molina!N47+United!N47+Wellcare!N47</f>
        <v>#REF!</v>
      </c>
      <c r="O47" s="21" t="e">
        <f>Aetna!O47+Anthem!O47+#REF!+Molina!O47+United!O47+Wellcare!O47</f>
        <v>#REF!</v>
      </c>
      <c r="P47" s="21" t="e">
        <f>Aetna!P47+Anthem!P47+#REF!+Molina!P47+United!P47+Wellcare!P47</f>
        <v>#REF!</v>
      </c>
      <c r="Q47" s="21" t="e">
        <f>Aetna!Q47+Anthem!Q47+#REF!+Molina!Q47+United!Q47+Wellcare!Q47</f>
        <v>#REF!</v>
      </c>
      <c r="R47" s="21" t="e">
        <f>Aetna!R47+Anthem!R47+#REF!+Molina!R47+United!R47+Wellcare!R47</f>
        <v>#REF!</v>
      </c>
      <c r="S47" s="21" t="e">
        <f>Aetna!S47+Anthem!S47+#REF!+Molina!S47+United!S47+Wellcare!S47</f>
        <v>#REF!</v>
      </c>
      <c r="T47" s="23" t="e">
        <f>Aetna!U47+Anthem!T47+#REF!+Molina!U47+United!U47+Wellcare!U47</f>
        <v>#REF!</v>
      </c>
      <c r="U47" s="24"/>
      <c r="V47" s="20" t="e">
        <f t="shared" si="10"/>
        <v>#REF!</v>
      </c>
      <c r="W47" s="21">
        <f t="shared" si="11"/>
        <v>0</v>
      </c>
      <c r="X47" s="21">
        <f t="shared" si="0"/>
        <v>0</v>
      </c>
      <c r="Y47" s="21">
        <f t="shared" si="1"/>
        <v>0</v>
      </c>
      <c r="Z47" s="21">
        <f t="shared" si="2"/>
        <v>0</v>
      </c>
      <c r="AA47" s="25">
        <f t="shared" si="12"/>
        <v>0</v>
      </c>
      <c r="AB47" s="26">
        <f t="shared" si="13"/>
        <v>0</v>
      </c>
      <c r="AC47" s="21">
        <f t="shared" si="14"/>
        <v>0</v>
      </c>
      <c r="AD47" s="21">
        <f t="shared" si="15"/>
        <v>0</v>
      </c>
      <c r="AE47" s="21">
        <f t="shared" si="16"/>
        <v>0</v>
      </c>
      <c r="AF47" s="21">
        <f t="shared" si="17"/>
        <v>0</v>
      </c>
      <c r="AG47" s="21">
        <f t="shared" si="18"/>
        <v>0</v>
      </c>
      <c r="AH47" s="21">
        <f t="shared" si="19"/>
        <v>0</v>
      </c>
      <c r="AI47" s="21">
        <f t="shared" si="20"/>
        <v>0</v>
      </c>
      <c r="AJ47" s="21">
        <f t="shared" si="21"/>
        <v>0</v>
      </c>
      <c r="AK47" s="21">
        <f t="shared" si="22"/>
        <v>0</v>
      </c>
      <c r="AL47" s="21">
        <f t="shared" si="23"/>
        <v>0</v>
      </c>
      <c r="AM47" s="23">
        <f t="shared" si="24"/>
        <v>0</v>
      </c>
    </row>
    <row r="48" spans="1:39" x14ac:dyDescent="0.25">
      <c r="A48" s="1" t="s">
        <v>82</v>
      </c>
      <c r="B48" t="s">
        <v>83</v>
      </c>
      <c r="C48" s="20" t="e">
        <f t="shared" si="4"/>
        <v>#REF!</v>
      </c>
      <c r="D48" s="21">
        <f t="shared" si="5"/>
        <v>0</v>
      </c>
      <c r="E48" s="21">
        <f t="shared" si="6"/>
        <v>0</v>
      </c>
      <c r="F48" s="21">
        <f t="shared" si="7"/>
        <v>0</v>
      </c>
      <c r="G48" s="21">
        <f t="shared" si="8"/>
        <v>0</v>
      </c>
      <c r="H48" s="27">
        <f t="shared" si="9"/>
        <v>0</v>
      </c>
      <c r="I48" s="21" t="e">
        <f>Aetna!I48+Anthem!I48+#REF!+Molina!I48+United!I48+Wellcare!I48</f>
        <v>#REF!</v>
      </c>
      <c r="J48" s="21" t="e">
        <f>Aetna!J48+Anthem!J48+#REF!+Molina!J48+United!J48+Wellcare!J48</f>
        <v>#REF!</v>
      </c>
      <c r="K48" s="21" t="e">
        <f>Aetna!K48+Anthem!K48+#REF!+Molina!K48+United!K48+Wellcare!K48</f>
        <v>#REF!</v>
      </c>
      <c r="L48" s="21" t="e">
        <f>Aetna!L48+Anthem!L48+#REF!+Molina!L48+United!L48+Wellcare!L48</f>
        <v>#REF!</v>
      </c>
      <c r="M48" s="21" t="e">
        <f>Aetna!M48+Anthem!M48+#REF!+Molina!M48+United!M48+Wellcare!M48</f>
        <v>#REF!</v>
      </c>
      <c r="N48" s="21" t="e">
        <f>Aetna!N48+Anthem!N48+#REF!+Molina!N48+United!N48+Wellcare!N48</f>
        <v>#REF!</v>
      </c>
      <c r="O48" s="21" t="e">
        <f>Aetna!O48+Anthem!O48+#REF!+Molina!O48+United!O48+Wellcare!O48</f>
        <v>#REF!</v>
      </c>
      <c r="P48" s="21" t="e">
        <f>Aetna!P48+Anthem!P48+#REF!+Molina!P48+United!P48+Wellcare!P48</f>
        <v>#REF!</v>
      </c>
      <c r="Q48" s="21" t="e">
        <f>Aetna!Q48+Anthem!Q48+#REF!+Molina!Q48+United!Q48+Wellcare!Q48</f>
        <v>#REF!</v>
      </c>
      <c r="R48" s="21" t="e">
        <f>Aetna!R48+Anthem!R48+#REF!+Molina!R48+United!R48+Wellcare!R48</f>
        <v>#REF!</v>
      </c>
      <c r="S48" s="21" t="e">
        <f>Aetna!S48+Anthem!S48+#REF!+Molina!S48+United!S48+Wellcare!S48</f>
        <v>#REF!</v>
      </c>
      <c r="T48" s="23" t="e">
        <f>Aetna!U48+Anthem!T48+#REF!+Molina!U48+United!U48+Wellcare!U48</f>
        <v>#REF!</v>
      </c>
      <c r="U48" s="24"/>
      <c r="V48" s="20" t="e">
        <f t="shared" si="10"/>
        <v>#REF!</v>
      </c>
      <c r="W48" s="21">
        <f t="shared" si="11"/>
        <v>0</v>
      </c>
      <c r="X48" s="21">
        <f t="shared" si="0"/>
        <v>0</v>
      </c>
      <c r="Y48" s="21">
        <f t="shared" si="1"/>
        <v>0</v>
      </c>
      <c r="Z48" s="21">
        <f t="shared" si="2"/>
        <v>0</v>
      </c>
      <c r="AA48" s="25">
        <f t="shared" si="12"/>
        <v>0</v>
      </c>
      <c r="AB48" s="26">
        <f t="shared" si="13"/>
        <v>0</v>
      </c>
      <c r="AC48" s="21">
        <f t="shared" si="14"/>
        <v>0</v>
      </c>
      <c r="AD48" s="21">
        <f t="shared" si="15"/>
        <v>0</v>
      </c>
      <c r="AE48" s="21">
        <f t="shared" si="16"/>
        <v>0</v>
      </c>
      <c r="AF48" s="21">
        <f t="shared" si="17"/>
        <v>0</v>
      </c>
      <c r="AG48" s="21">
        <f t="shared" si="18"/>
        <v>0</v>
      </c>
      <c r="AH48" s="21">
        <f t="shared" si="19"/>
        <v>0</v>
      </c>
      <c r="AI48" s="21">
        <f t="shared" si="20"/>
        <v>0</v>
      </c>
      <c r="AJ48" s="21">
        <f t="shared" si="21"/>
        <v>0</v>
      </c>
      <c r="AK48" s="21">
        <f t="shared" si="22"/>
        <v>0</v>
      </c>
      <c r="AL48" s="21">
        <f t="shared" si="23"/>
        <v>0</v>
      </c>
      <c r="AM48" s="23">
        <f t="shared" si="24"/>
        <v>0</v>
      </c>
    </row>
    <row r="49" spans="1:39" x14ac:dyDescent="0.25">
      <c r="A49" s="1" t="s">
        <v>84</v>
      </c>
      <c r="B49" t="s">
        <v>85</v>
      </c>
      <c r="C49" s="20" t="e">
        <f t="shared" si="4"/>
        <v>#REF!</v>
      </c>
      <c r="D49" s="21">
        <f t="shared" si="5"/>
        <v>0</v>
      </c>
      <c r="E49" s="21">
        <f t="shared" si="6"/>
        <v>0</v>
      </c>
      <c r="F49" s="21">
        <f t="shared" si="7"/>
        <v>0</v>
      </c>
      <c r="G49" s="21">
        <f t="shared" si="8"/>
        <v>0</v>
      </c>
      <c r="H49" s="27">
        <f t="shared" si="9"/>
        <v>0</v>
      </c>
      <c r="I49" s="21" t="e">
        <f>Aetna!I49+Anthem!I49+#REF!+Molina!I49+United!I49+Wellcare!I49</f>
        <v>#REF!</v>
      </c>
      <c r="J49" s="21" t="e">
        <f>Aetna!J49+Anthem!J49+#REF!+Molina!J49+United!J49+Wellcare!J49</f>
        <v>#REF!</v>
      </c>
      <c r="K49" s="21" t="e">
        <f>Aetna!K49+Anthem!K49+#REF!+Molina!K49+United!K49+Wellcare!K49</f>
        <v>#REF!</v>
      </c>
      <c r="L49" s="21" t="e">
        <f>Aetna!L49+Anthem!L49+#REF!+Molina!L49+United!L49+Wellcare!L49</f>
        <v>#REF!</v>
      </c>
      <c r="M49" s="21" t="e">
        <f>Aetna!M49+Anthem!M49+#REF!+Molina!M49+United!M49+Wellcare!M49</f>
        <v>#REF!</v>
      </c>
      <c r="N49" s="21" t="e">
        <f>Aetna!N49+Anthem!N49+#REF!+Molina!N49+United!N49+Wellcare!N49</f>
        <v>#REF!</v>
      </c>
      <c r="O49" s="21" t="e">
        <f>Aetna!O49+Anthem!O49+#REF!+Molina!O49+United!O49+Wellcare!O49</f>
        <v>#REF!</v>
      </c>
      <c r="P49" s="21" t="e">
        <f>Aetna!P49+Anthem!P49+#REF!+Molina!P49+United!P49+Wellcare!P49</f>
        <v>#REF!</v>
      </c>
      <c r="Q49" s="21" t="e">
        <f>Aetna!Q49+Anthem!Q49+#REF!+Molina!Q49+United!Q49+Wellcare!Q49</f>
        <v>#REF!</v>
      </c>
      <c r="R49" s="21" t="e">
        <f>Aetna!R49+Anthem!R49+#REF!+Molina!R49+United!R49+Wellcare!R49</f>
        <v>#REF!</v>
      </c>
      <c r="S49" s="21" t="e">
        <f>Aetna!S49+Anthem!S49+#REF!+Molina!S49+United!S49+Wellcare!S49</f>
        <v>#REF!</v>
      </c>
      <c r="T49" s="23" t="e">
        <f>Aetna!U49+Anthem!T49+#REF!+Molina!U49+United!U49+Wellcare!U49</f>
        <v>#REF!</v>
      </c>
      <c r="U49" s="24"/>
      <c r="V49" s="20" t="e">
        <f t="shared" si="10"/>
        <v>#REF!</v>
      </c>
      <c r="W49" s="21">
        <f t="shared" si="11"/>
        <v>0</v>
      </c>
      <c r="X49" s="21">
        <f t="shared" si="0"/>
        <v>0</v>
      </c>
      <c r="Y49" s="21">
        <f t="shared" si="1"/>
        <v>0</v>
      </c>
      <c r="Z49" s="21">
        <f t="shared" si="2"/>
        <v>0</v>
      </c>
      <c r="AA49" s="25">
        <f t="shared" si="12"/>
        <v>0</v>
      </c>
      <c r="AB49" s="26">
        <f t="shared" si="13"/>
        <v>0</v>
      </c>
      <c r="AC49" s="21">
        <f t="shared" si="14"/>
        <v>0</v>
      </c>
      <c r="AD49" s="21">
        <f t="shared" si="15"/>
        <v>0</v>
      </c>
      <c r="AE49" s="21">
        <f t="shared" si="16"/>
        <v>0</v>
      </c>
      <c r="AF49" s="21">
        <f t="shared" si="17"/>
        <v>0</v>
      </c>
      <c r="AG49" s="21">
        <f t="shared" si="18"/>
        <v>0</v>
      </c>
      <c r="AH49" s="21">
        <f t="shared" si="19"/>
        <v>0</v>
      </c>
      <c r="AI49" s="21">
        <f t="shared" si="20"/>
        <v>0</v>
      </c>
      <c r="AJ49" s="21">
        <f t="shared" si="21"/>
        <v>0</v>
      </c>
      <c r="AK49" s="21">
        <f t="shared" si="22"/>
        <v>0</v>
      </c>
      <c r="AL49" s="21">
        <f t="shared" si="23"/>
        <v>0</v>
      </c>
      <c r="AM49" s="23">
        <f t="shared" si="24"/>
        <v>0</v>
      </c>
    </row>
    <row r="50" spans="1:39" x14ac:dyDescent="0.25">
      <c r="A50" s="1" t="s">
        <v>86</v>
      </c>
      <c r="B50" t="s">
        <v>87</v>
      </c>
      <c r="C50" s="20" t="e">
        <f t="shared" si="4"/>
        <v>#REF!</v>
      </c>
      <c r="D50" s="21">
        <f t="shared" si="5"/>
        <v>0</v>
      </c>
      <c r="E50" s="21">
        <f t="shared" si="6"/>
        <v>0</v>
      </c>
      <c r="F50" s="21">
        <f t="shared" si="7"/>
        <v>0</v>
      </c>
      <c r="G50" s="21">
        <f t="shared" si="8"/>
        <v>0</v>
      </c>
      <c r="H50" s="27">
        <f t="shared" si="9"/>
        <v>0</v>
      </c>
      <c r="I50" s="21" t="e">
        <f>Aetna!I50+Anthem!I50+#REF!+Molina!I50+United!I50+Wellcare!I50</f>
        <v>#REF!</v>
      </c>
      <c r="J50" s="21" t="e">
        <f>Aetna!J50+Anthem!J50+#REF!+Molina!J50+United!J50+Wellcare!J50</f>
        <v>#REF!</v>
      </c>
      <c r="K50" s="21" t="e">
        <f>Aetna!K50+Anthem!K50+#REF!+Molina!K50+United!K50+Wellcare!K50</f>
        <v>#REF!</v>
      </c>
      <c r="L50" s="21" t="e">
        <f>Aetna!L50+Anthem!L50+#REF!+Molina!L50+United!L50+Wellcare!L50</f>
        <v>#REF!</v>
      </c>
      <c r="M50" s="21" t="e">
        <f>Aetna!M50+Anthem!M50+#REF!+Molina!M50+United!M50+Wellcare!M50</f>
        <v>#REF!</v>
      </c>
      <c r="N50" s="21" t="e">
        <f>Aetna!N50+Anthem!N50+#REF!+Molina!N50+United!N50+Wellcare!N50</f>
        <v>#REF!</v>
      </c>
      <c r="O50" s="21" t="e">
        <f>Aetna!O50+Anthem!O50+#REF!+Molina!O50+United!O50+Wellcare!O50</f>
        <v>#REF!</v>
      </c>
      <c r="P50" s="21" t="e">
        <f>Aetna!P50+Anthem!P50+#REF!+Molina!P50+United!P50+Wellcare!P50</f>
        <v>#REF!</v>
      </c>
      <c r="Q50" s="21" t="e">
        <f>Aetna!Q50+Anthem!Q50+#REF!+Molina!Q50+United!Q50+Wellcare!Q50</f>
        <v>#REF!</v>
      </c>
      <c r="R50" s="21" t="e">
        <f>Aetna!R50+Anthem!R50+#REF!+Molina!R50+United!R50+Wellcare!R50</f>
        <v>#REF!</v>
      </c>
      <c r="S50" s="21" t="e">
        <f>Aetna!S50+Anthem!S50+#REF!+Molina!S50+United!S50+Wellcare!S50</f>
        <v>#REF!</v>
      </c>
      <c r="T50" s="23" t="e">
        <f>Aetna!U50+Anthem!T50+#REF!+Molina!U50+United!U50+Wellcare!U50</f>
        <v>#REF!</v>
      </c>
      <c r="U50" s="24"/>
      <c r="V50" s="20" t="e">
        <f t="shared" si="10"/>
        <v>#REF!</v>
      </c>
      <c r="W50" s="21">
        <f t="shared" si="11"/>
        <v>0</v>
      </c>
      <c r="X50" s="21">
        <f t="shared" si="0"/>
        <v>0</v>
      </c>
      <c r="Y50" s="21">
        <f t="shared" si="1"/>
        <v>0</v>
      </c>
      <c r="Z50" s="21">
        <f t="shared" si="2"/>
        <v>0</v>
      </c>
      <c r="AA50" s="25">
        <f t="shared" si="12"/>
        <v>0</v>
      </c>
      <c r="AB50" s="26">
        <f t="shared" si="13"/>
        <v>0</v>
      </c>
      <c r="AC50" s="21">
        <f t="shared" si="14"/>
        <v>0</v>
      </c>
      <c r="AD50" s="21">
        <f t="shared" si="15"/>
        <v>0</v>
      </c>
      <c r="AE50" s="21">
        <f t="shared" si="16"/>
        <v>0</v>
      </c>
      <c r="AF50" s="21">
        <f t="shared" si="17"/>
        <v>0</v>
      </c>
      <c r="AG50" s="21">
        <f t="shared" si="18"/>
        <v>0</v>
      </c>
      <c r="AH50" s="21">
        <f t="shared" si="19"/>
        <v>0</v>
      </c>
      <c r="AI50" s="21">
        <f t="shared" si="20"/>
        <v>0</v>
      </c>
      <c r="AJ50" s="21">
        <f t="shared" si="21"/>
        <v>0</v>
      </c>
      <c r="AK50" s="21">
        <f t="shared" si="22"/>
        <v>0</v>
      </c>
      <c r="AL50" s="21">
        <f t="shared" si="23"/>
        <v>0</v>
      </c>
      <c r="AM50" s="23">
        <f t="shared" si="24"/>
        <v>0</v>
      </c>
    </row>
    <row r="51" spans="1:39" ht="9.75" customHeight="1" x14ac:dyDescent="0.25">
      <c r="B51"/>
      <c r="C51" s="28"/>
      <c r="D51" s="24"/>
      <c r="E51" s="24"/>
      <c r="F51" s="24"/>
      <c r="G51" s="24"/>
      <c r="H51" s="22"/>
      <c r="I51" s="24"/>
      <c r="J51" s="24"/>
      <c r="K51" s="24"/>
      <c r="L51" s="24"/>
      <c r="M51" s="24"/>
      <c r="N51" s="29"/>
      <c r="O51" s="24"/>
      <c r="P51" s="24"/>
      <c r="Q51" s="24"/>
      <c r="R51" s="24"/>
      <c r="S51" s="24"/>
      <c r="T51" s="30"/>
      <c r="U51" s="24"/>
      <c r="V51" s="28"/>
      <c r="W51" s="24"/>
      <c r="X51" s="24"/>
      <c r="Y51" s="24"/>
      <c r="Z51" s="24"/>
      <c r="AA51" s="25"/>
      <c r="AB51" s="31"/>
      <c r="AC51" s="24"/>
      <c r="AD51" s="24"/>
      <c r="AE51" s="24"/>
      <c r="AF51" s="24"/>
      <c r="AG51" s="29"/>
      <c r="AH51" s="24"/>
      <c r="AI51" s="24"/>
      <c r="AJ51" s="24"/>
      <c r="AK51" s="24"/>
      <c r="AL51" s="24"/>
      <c r="AM51" s="30"/>
    </row>
    <row r="52" spans="1:39" x14ac:dyDescent="0.25">
      <c r="B52" s="13" t="s">
        <v>88</v>
      </c>
      <c r="C52" s="32" t="e">
        <f>SUM(C17:C51)</f>
        <v>#REF!</v>
      </c>
      <c r="D52" s="33">
        <f>SUM(D17:D51)</f>
        <v>0</v>
      </c>
      <c r="E52" s="33">
        <f>SUM(E17:E51)</f>
        <v>0</v>
      </c>
      <c r="F52" s="33">
        <f>SUM(F17:F51)</f>
        <v>0</v>
      </c>
      <c r="G52" s="33">
        <f>SUM(G17:G51)</f>
        <v>0</v>
      </c>
      <c r="H52" s="34">
        <f>IFERROR((G52-F52)/F52,0)</f>
        <v>0</v>
      </c>
      <c r="I52" s="33" t="e">
        <f t="shared" ref="I52:T52" si="25">SUM(I17:I51)</f>
        <v>#REF!</v>
      </c>
      <c r="J52" s="33" t="e">
        <f t="shared" si="25"/>
        <v>#REF!</v>
      </c>
      <c r="K52" s="33" t="e">
        <f t="shared" si="25"/>
        <v>#REF!</v>
      </c>
      <c r="L52" s="33" t="e">
        <f t="shared" si="25"/>
        <v>#REF!</v>
      </c>
      <c r="M52" s="33" t="e">
        <f t="shared" si="25"/>
        <v>#REF!</v>
      </c>
      <c r="N52" s="33" t="e">
        <f t="shared" si="25"/>
        <v>#REF!</v>
      </c>
      <c r="O52" s="33" t="e">
        <f t="shared" si="25"/>
        <v>#REF!</v>
      </c>
      <c r="P52" s="33" t="e">
        <f t="shared" si="25"/>
        <v>#REF!</v>
      </c>
      <c r="Q52" s="33" t="e">
        <f t="shared" si="25"/>
        <v>#REF!</v>
      </c>
      <c r="R52" s="33" t="e">
        <f t="shared" si="25"/>
        <v>#REF!</v>
      </c>
      <c r="S52" s="33" t="e">
        <f t="shared" si="25"/>
        <v>#REF!</v>
      </c>
      <c r="T52" s="35" t="e">
        <f t="shared" si="25"/>
        <v>#REF!</v>
      </c>
      <c r="U52" s="24"/>
      <c r="V52" s="32">
        <f>IFERROR(AVERAGE($I52:$T52),0)</f>
        <v>0</v>
      </c>
      <c r="W52" s="33">
        <f t="shared" si="11"/>
        <v>0</v>
      </c>
      <c r="X52" s="33">
        <f>IFERROR(AVERAGE($L52:$N52),0)</f>
        <v>0</v>
      </c>
      <c r="Y52" s="33">
        <f>IFERROR(AVERAGE($O52:$Q52),0)</f>
        <v>0</v>
      </c>
      <c r="Z52" s="33">
        <f>IFERROR(AVERAGE($R52:$T52),0)</f>
        <v>0</v>
      </c>
      <c r="AA52" s="34">
        <f>IFERROR((Z52-Y52)/Y52,0)</f>
        <v>0</v>
      </c>
      <c r="AB52" s="33">
        <f t="shared" ref="AB52:AM52" si="26">IFERROR(I52/I$14,0)</f>
        <v>0</v>
      </c>
      <c r="AC52" s="33">
        <f t="shared" si="26"/>
        <v>0</v>
      </c>
      <c r="AD52" s="33">
        <f t="shared" si="26"/>
        <v>0</v>
      </c>
      <c r="AE52" s="33">
        <f t="shared" si="26"/>
        <v>0</v>
      </c>
      <c r="AF52" s="33">
        <f t="shared" si="26"/>
        <v>0</v>
      </c>
      <c r="AG52" s="33">
        <f t="shared" si="26"/>
        <v>0</v>
      </c>
      <c r="AH52" s="33">
        <f t="shared" si="26"/>
        <v>0</v>
      </c>
      <c r="AI52" s="33">
        <f t="shared" si="26"/>
        <v>0</v>
      </c>
      <c r="AJ52" s="33">
        <f t="shared" si="26"/>
        <v>0</v>
      </c>
      <c r="AK52" s="33">
        <f t="shared" si="26"/>
        <v>0</v>
      </c>
      <c r="AL52" s="33">
        <f t="shared" si="26"/>
        <v>0</v>
      </c>
      <c r="AM52" s="35">
        <f t="shared" si="26"/>
        <v>0</v>
      </c>
    </row>
    <row r="53" spans="1:39" ht="9" customHeight="1" x14ac:dyDescent="0.25">
      <c r="B53" s="36"/>
      <c r="C53" s="28"/>
      <c r="D53" s="24"/>
      <c r="E53" s="24"/>
      <c r="F53" s="24"/>
      <c r="G53" s="24"/>
      <c r="H53" s="22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30"/>
      <c r="U53" s="24"/>
      <c r="V53" s="28"/>
      <c r="W53" s="24"/>
      <c r="X53" s="24"/>
      <c r="Y53" s="24"/>
      <c r="Z53" s="24"/>
      <c r="AA53" s="25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30"/>
    </row>
    <row r="54" spans="1:39" x14ac:dyDescent="0.25">
      <c r="A54" s="1" t="s">
        <v>89</v>
      </c>
      <c r="B54" t="s">
        <v>90</v>
      </c>
      <c r="C54" s="20" t="e">
        <f t="shared" ref="C54:C85" si="27">AVERAGE(I54:T54)</f>
        <v>#REF!</v>
      </c>
      <c r="D54" s="21">
        <f t="shared" si="5"/>
        <v>0</v>
      </c>
      <c r="E54" s="21">
        <f t="shared" si="6"/>
        <v>0</v>
      </c>
      <c r="F54" s="21">
        <f t="shared" si="7"/>
        <v>0</v>
      </c>
      <c r="G54" s="21">
        <f t="shared" si="8"/>
        <v>0</v>
      </c>
      <c r="H54" s="22">
        <f t="shared" ref="H54:H85" si="28">IFERROR((G54-F54)/F54,0)</f>
        <v>0</v>
      </c>
      <c r="I54" s="21" t="e">
        <f>Aetna!I54+Anthem!I54+#REF!+Molina!I54+United!I54+Wellcare!I54</f>
        <v>#REF!</v>
      </c>
      <c r="J54" s="21" t="e">
        <f>Aetna!J54+Anthem!J54+#REF!+Molina!J54+United!J54+Wellcare!J54</f>
        <v>#REF!</v>
      </c>
      <c r="K54" s="21" t="e">
        <f>Aetna!K54+Anthem!K54+#REF!+Molina!K54+United!K54+Wellcare!K54</f>
        <v>#REF!</v>
      </c>
      <c r="L54" s="21" t="e">
        <f>Aetna!L54+Anthem!L54+#REF!+Molina!L54+United!L54+Wellcare!L54</f>
        <v>#REF!</v>
      </c>
      <c r="M54" s="21" t="e">
        <f>Aetna!M54+Anthem!M54+#REF!+Molina!M54+United!M54+Wellcare!M54</f>
        <v>#REF!</v>
      </c>
      <c r="N54" s="21" t="e">
        <f>Aetna!N54+Anthem!N54+#REF!+Molina!N54+United!N54+Wellcare!N54</f>
        <v>#REF!</v>
      </c>
      <c r="O54" s="21" t="e">
        <f>Aetna!O54+Anthem!O54+#REF!+Molina!O54+United!O54+Wellcare!O54</f>
        <v>#REF!</v>
      </c>
      <c r="P54" s="21" t="e">
        <f>Aetna!P54+Anthem!P54+#REF!+Molina!P54+United!P54+Wellcare!P54</f>
        <v>#REF!</v>
      </c>
      <c r="Q54" s="21" t="e">
        <f>Aetna!Q54+Anthem!Q54+#REF!+Molina!Q54+United!Q54+Wellcare!Q54</f>
        <v>#REF!</v>
      </c>
      <c r="R54" s="21" t="e">
        <f>Aetna!R54+Anthem!R54+#REF!+Molina!R54+United!R54+Wellcare!R54</f>
        <v>#REF!</v>
      </c>
      <c r="S54" s="21" t="e">
        <f>Aetna!S54+Anthem!S54+#REF!+Molina!S54+United!S54+Wellcare!S54</f>
        <v>#REF!</v>
      </c>
      <c r="T54" s="23" t="e">
        <f>Aetna!U54+Anthem!T54+#REF!+Molina!U54+United!U54+Wellcare!U54</f>
        <v>#REF!</v>
      </c>
      <c r="U54" s="24"/>
      <c r="V54" s="20" t="e">
        <f t="shared" ref="V54:V85" si="29">AVERAGE(I54:T54)</f>
        <v>#REF!</v>
      </c>
      <c r="W54" s="21">
        <f t="shared" si="11"/>
        <v>0</v>
      </c>
      <c r="X54" s="21">
        <f t="shared" ref="X54:X85" si="30">IFERROR(AVERAGE($L54:$N54),0)</f>
        <v>0</v>
      </c>
      <c r="Y54" s="21">
        <f t="shared" ref="Y54:Y85" si="31">IFERROR(AVERAGE($O54:$Q54),0)</f>
        <v>0</v>
      </c>
      <c r="Z54" s="21">
        <f t="shared" ref="Z54:Z87" si="32">IFERROR(AVERAGE($R54:$T54),0)</f>
        <v>0</v>
      </c>
      <c r="AA54" s="25">
        <f t="shared" ref="AA54:AA85" si="33">IFERROR((Z54-Y54)/Y54,0)</f>
        <v>0</v>
      </c>
      <c r="AB54" s="26">
        <f t="shared" ref="AB54:AB85" si="34">IFERROR(I54/I$14,0)</f>
        <v>0</v>
      </c>
      <c r="AC54" s="21">
        <f t="shared" ref="AC54:AC85" si="35">IFERROR(J54/J$14,0)</f>
        <v>0</v>
      </c>
      <c r="AD54" s="21">
        <f t="shared" ref="AD54:AD85" si="36">IFERROR(K54/K$14,0)</f>
        <v>0</v>
      </c>
      <c r="AE54" s="21">
        <f t="shared" ref="AE54:AE85" si="37">IFERROR(L54/L$14,0)</f>
        <v>0</v>
      </c>
      <c r="AF54" s="21">
        <f t="shared" ref="AF54:AF85" si="38">IFERROR(M54/M$14,0)</f>
        <v>0</v>
      </c>
      <c r="AG54" s="21">
        <f t="shared" ref="AG54:AG85" si="39">IFERROR(N54/N$14,0)</f>
        <v>0</v>
      </c>
      <c r="AH54" s="21">
        <f t="shared" ref="AH54:AH85" si="40">IFERROR(O54/O$14,0)</f>
        <v>0</v>
      </c>
      <c r="AI54" s="21">
        <f t="shared" ref="AI54:AI85" si="41">IFERROR(P54/P$14,0)</f>
        <v>0</v>
      </c>
      <c r="AJ54" s="21">
        <f t="shared" ref="AJ54:AJ85" si="42">IFERROR(Q54/Q$14,0)</f>
        <v>0</v>
      </c>
      <c r="AK54" s="21">
        <f t="shared" ref="AK54:AK85" si="43">IFERROR(R54/R$14,0)</f>
        <v>0</v>
      </c>
      <c r="AL54" s="21">
        <f t="shared" ref="AL54:AL85" si="44">IFERROR(S54/S$14,0)</f>
        <v>0</v>
      </c>
      <c r="AM54" s="23">
        <f t="shared" ref="AM54:AM85" si="45">IFERROR(T54/T$14,0)</f>
        <v>0</v>
      </c>
    </row>
    <row r="55" spans="1:39" x14ac:dyDescent="0.25">
      <c r="A55" s="1" t="s">
        <v>91</v>
      </c>
      <c r="B55" t="s">
        <v>92</v>
      </c>
      <c r="C55" s="20" t="e">
        <f t="shared" si="27"/>
        <v>#REF!</v>
      </c>
      <c r="D55" s="21">
        <f t="shared" si="5"/>
        <v>0</v>
      </c>
      <c r="E55" s="21">
        <f t="shared" si="6"/>
        <v>0</v>
      </c>
      <c r="F55" s="21">
        <f t="shared" si="7"/>
        <v>0</v>
      </c>
      <c r="G55" s="21">
        <f t="shared" si="8"/>
        <v>0</v>
      </c>
      <c r="H55" s="22">
        <f t="shared" si="28"/>
        <v>0</v>
      </c>
      <c r="I55" s="21" t="e">
        <f>Aetna!I55+Anthem!I55+#REF!+Molina!I55+United!I55+Wellcare!I55</f>
        <v>#REF!</v>
      </c>
      <c r="J55" s="21" t="e">
        <f>Aetna!J55+Anthem!J55+#REF!+Molina!J55+United!J55+Wellcare!J55</f>
        <v>#REF!</v>
      </c>
      <c r="K55" s="21" t="e">
        <f>Aetna!K55+Anthem!K55+#REF!+Molina!K55+United!K55+Wellcare!K55</f>
        <v>#REF!</v>
      </c>
      <c r="L55" s="21" t="e">
        <f>Aetna!L55+Anthem!L55+#REF!+Molina!L55+United!L55+Wellcare!L55</f>
        <v>#REF!</v>
      </c>
      <c r="M55" s="21" t="e">
        <f>Aetna!M55+Anthem!M55+#REF!+Molina!M55+United!M55+Wellcare!M55</f>
        <v>#REF!</v>
      </c>
      <c r="N55" s="21" t="e">
        <f>Aetna!N55+Anthem!N55+#REF!+Molina!N55+United!N55+Wellcare!N55</f>
        <v>#REF!</v>
      </c>
      <c r="O55" s="21" t="e">
        <f>Aetna!O55+Anthem!O55+#REF!+Molina!O55+United!O55+Wellcare!O55</f>
        <v>#REF!</v>
      </c>
      <c r="P55" s="21" t="e">
        <f>Aetna!P55+Anthem!P55+#REF!+Molina!P55+United!P55+Wellcare!P55</f>
        <v>#REF!</v>
      </c>
      <c r="Q55" s="21" t="e">
        <f>Aetna!Q55+Anthem!Q55+#REF!+Molina!Q55+United!Q55+Wellcare!Q55</f>
        <v>#REF!</v>
      </c>
      <c r="R55" s="21" t="e">
        <f>Aetna!R55+Anthem!R55+#REF!+Molina!R55+United!R55+Wellcare!R55</f>
        <v>#REF!</v>
      </c>
      <c r="S55" s="21" t="e">
        <f>Aetna!S55+Anthem!S55+#REF!+Molina!S55+United!S55+Wellcare!S55</f>
        <v>#REF!</v>
      </c>
      <c r="T55" s="23" t="e">
        <f>Aetna!U55+Anthem!T55+#REF!+Molina!U55+United!U55+Wellcare!U55</f>
        <v>#REF!</v>
      </c>
      <c r="U55" s="24"/>
      <c r="V55" s="20" t="e">
        <f t="shared" si="29"/>
        <v>#REF!</v>
      </c>
      <c r="W55" s="21">
        <f t="shared" si="11"/>
        <v>0</v>
      </c>
      <c r="X55" s="21">
        <f t="shared" si="30"/>
        <v>0</v>
      </c>
      <c r="Y55" s="21">
        <f t="shared" si="31"/>
        <v>0</v>
      </c>
      <c r="Z55" s="21">
        <f t="shared" si="32"/>
        <v>0</v>
      </c>
      <c r="AA55" s="25">
        <f t="shared" si="33"/>
        <v>0</v>
      </c>
      <c r="AB55" s="26">
        <f t="shared" si="34"/>
        <v>0</v>
      </c>
      <c r="AC55" s="21">
        <f t="shared" si="35"/>
        <v>0</v>
      </c>
      <c r="AD55" s="21">
        <f t="shared" si="36"/>
        <v>0</v>
      </c>
      <c r="AE55" s="21">
        <f t="shared" si="37"/>
        <v>0</v>
      </c>
      <c r="AF55" s="21">
        <f t="shared" si="38"/>
        <v>0</v>
      </c>
      <c r="AG55" s="21">
        <f t="shared" si="39"/>
        <v>0</v>
      </c>
      <c r="AH55" s="21">
        <f t="shared" si="40"/>
        <v>0</v>
      </c>
      <c r="AI55" s="21">
        <f t="shared" si="41"/>
        <v>0</v>
      </c>
      <c r="AJ55" s="21">
        <f t="shared" si="42"/>
        <v>0</v>
      </c>
      <c r="AK55" s="21">
        <f t="shared" si="43"/>
        <v>0</v>
      </c>
      <c r="AL55" s="21">
        <f t="shared" si="44"/>
        <v>0</v>
      </c>
      <c r="AM55" s="23">
        <f t="shared" si="45"/>
        <v>0</v>
      </c>
    </row>
    <row r="56" spans="1:39" x14ac:dyDescent="0.25">
      <c r="A56" s="1" t="s">
        <v>93</v>
      </c>
      <c r="B56" t="s">
        <v>94</v>
      </c>
      <c r="C56" s="20" t="e">
        <f t="shared" si="27"/>
        <v>#REF!</v>
      </c>
      <c r="D56" s="21">
        <f t="shared" si="5"/>
        <v>0</v>
      </c>
      <c r="E56" s="21">
        <f t="shared" si="6"/>
        <v>0</v>
      </c>
      <c r="F56" s="21">
        <f t="shared" si="7"/>
        <v>0</v>
      </c>
      <c r="G56" s="21">
        <f t="shared" si="8"/>
        <v>0</v>
      </c>
      <c r="H56" s="22">
        <f t="shared" si="28"/>
        <v>0</v>
      </c>
      <c r="I56" s="21" t="e">
        <f>Aetna!I56+Anthem!I56+#REF!+Molina!I56+United!I56+Wellcare!I56</f>
        <v>#REF!</v>
      </c>
      <c r="J56" s="21" t="e">
        <f>Aetna!J56+Anthem!J56+#REF!+Molina!J56+United!J56+Wellcare!J56</f>
        <v>#REF!</v>
      </c>
      <c r="K56" s="21" t="e">
        <f>Aetna!K56+Anthem!K56+#REF!+Molina!K56+United!K56+Wellcare!K56</f>
        <v>#REF!</v>
      </c>
      <c r="L56" s="21" t="e">
        <f>Aetna!L56+Anthem!L56+#REF!+Molina!L56+United!L56+Wellcare!L56</f>
        <v>#REF!</v>
      </c>
      <c r="M56" s="21" t="e">
        <f>Aetna!M56+Anthem!M56+#REF!+Molina!M56+United!M56+Wellcare!M56</f>
        <v>#REF!</v>
      </c>
      <c r="N56" s="21" t="e">
        <f>Aetna!N56+Anthem!N56+#REF!+Molina!N56+United!N56+Wellcare!N56</f>
        <v>#REF!</v>
      </c>
      <c r="O56" s="21" t="e">
        <f>Aetna!O56+Anthem!O56+#REF!+Molina!O56+United!O56+Wellcare!O56</f>
        <v>#REF!</v>
      </c>
      <c r="P56" s="21" t="e">
        <f>Aetna!P56+Anthem!P56+#REF!+Molina!P56+United!P56+Wellcare!P56</f>
        <v>#REF!</v>
      </c>
      <c r="Q56" s="21" t="e">
        <f>Aetna!Q56+Anthem!Q56+#REF!+Molina!Q56+United!Q56+Wellcare!Q56</f>
        <v>#REF!</v>
      </c>
      <c r="R56" s="21" t="e">
        <f>Aetna!R56+Anthem!R56+#REF!+Molina!R56+United!R56+Wellcare!R56</f>
        <v>#REF!</v>
      </c>
      <c r="S56" s="21" t="e">
        <f>Aetna!S56+Anthem!S56+#REF!+Molina!S56+United!S56+Wellcare!S56</f>
        <v>#REF!</v>
      </c>
      <c r="T56" s="23" t="e">
        <f>Aetna!U56+Anthem!T56+#REF!+Molina!U56+United!U56+Wellcare!U56</f>
        <v>#REF!</v>
      </c>
      <c r="U56" s="24"/>
      <c r="V56" s="20" t="e">
        <f t="shared" si="29"/>
        <v>#REF!</v>
      </c>
      <c r="W56" s="21">
        <f t="shared" si="11"/>
        <v>0</v>
      </c>
      <c r="X56" s="21">
        <f t="shared" si="30"/>
        <v>0</v>
      </c>
      <c r="Y56" s="21">
        <f t="shared" si="31"/>
        <v>0</v>
      </c>
      <c r="Z56" s="21">
        <f t="shared" si="32"/>
        <v>0</v>
      </c>
      <c r="AA56" s="25">
        <f>IFERROR((Z56-Y56)/Y56,0)</f>
        <v>0</v>
      </c>
      <c r="AB56" s="26">
        <f t="shared" si="34"/>
        <v>0</v>
      </c>
      <c r="AC56" s="21">
        <f t="shared" si="35"/>
        <v>0</v>
      </c>
      <c r="AD56" s="21">
        <f t="shared" si="36"/>
        <v>0</v>
      </c>
      <c r="AE56" s="21">
        <f t="shared" si="37"/>
        <v>0</v>
      </c>
      <c r="AF56" s="21">
        <f t="shared" si="38"/>
        <v>0</v>
      </c>
      <c r="AG56" s="21">
        <f t="shared" si="39"/>
        <v>0</v>
      </c>
      <c r="AH56" s="21">
        <f t="shared" si="40"/>
        <v>0</v>
      </c>
      <c r="AI56" s="21">
        <f t="shared" si="41"/>
        <v>0</v>
      </c>
      <c r="AJ56" s="21">
        <f t="shared" si="42"/>
        <v>0</v>
      </c>
      <c r="AK56" s="21">
        <f t="shared" si="43"/>
        <v>0</v>
      </c>
      <c r="AL56" s="21">
        <f t="shared" si="44"/>
        <v>0</v>
      </c>
      <c r="AM56" s="23">
        <f t="shared" si="45"/>
        <v>0</v>
      </c>
    </row>
    <row r="57" spans="1:39" x14ac:dyDescent="0.25">
      <c r="A57" s="1" t="s">
        <v>95</v>
      </c>
      <c r="B57" t="s">
        <v>96</v>
      </c>
      <c r="C57" s="20" t="e">
        <f t="shared" si="27"/>
        <v>#REF!</v>
      </c>
      <c r="D57" s="21">
        <f t="shared" si="5"/>
        <v>0</v>
      </c>
      <c r="E57" s="21">
        <f t="shared" si="6"/>
        <v>0</v>
      </c>
      <c r="F57" s="21">
        <f t="shared" si="7"/>
        <v>0</v>
      </c>
      <c r="G57" s="21">
        <f t="shared" si="8"/>
        <v>0</v>
      </c>
      <c r="H57" s="22">
        <f t="shared" si="28"/>
        <v>0</v>
      </c>
      <c r="I57" s="21" t="e">
        <f>Aetna!I57+Anthem!I57+#REF!+Molina!I57+United!I57+Wellcare!I57</f>
        <v>#REF!</v>
      </c>
      <c r="J57" s="21" t="e">
        <f>Aetna!J57+Anthem!J57+#REF!+Molina!J57+United!J57+Wellcare!J57</f>
        <v>#REF!</v>
      </c>
      <c r="K57" s="21" t="e">
        <f>Aetna!K57+Anthem!K57+#REF!+Molina!K57+United!K57+Wellcare!K57</f>
        <v>#REF!</v>
      </c>
      <c r="L57" s="21" t="e">
        <f>Aetna!L57+Anthem!L57+#REF!+Molina!L57+United!L57+Wellcare!L57</f>
        <v>#REF!</v>
      </c>
      <c r="M57" s="21" t="e">
        <f>Aetna!M57+Anthem!M57+#REF!+Molina!M57+United!M57+Wellcare!M57</f>
        <v>#REF!</v>
      </c>
      <c r="N57" s="21" t="e">
        <f>Aetna!N57+Anthem!N57+#REF!+Molina!N57+United!N57+Wellcare!N57</f>
        <v>#REF!</v>
      </c>
      <c r="O57" s="21" t="e">
        <f>Aetna!O57+Anthem!O57+#REF!+Molina!O57+United!O57+Wellcare!O57</f>
        <v>#REF!</v>
      </c>
      <c r="P57" s="21" t="e">
        <f>Aetna!P57+Anthem!P57+#REF!+Molina!P57+United!P57+Wellcare!P57</f>
        <v>#REF!</v>
      </c>
      <c r="Q57" s="21" t="e">
        <f>Aetna!Q57+Anthem!Q57+#REF!+Molina!Q57+United!Q57+Wellcare!Q57</f>
        <v>#REF!</v>
      </c>
      <c r="R57" s="21" t="e">
        <f>Aetna!R57+Anthem!R57+#REF!+Molina!R57+United!R57+Wellcare!R57</f>
        <v>#REF!</v>
      </c>
      <c r="S57" s="21" t="e">
        <f>Aetna!S57+Anthem!S57+#REF!+Molina!S57+United!S57+Wellcare!S57</f>
        <v>#REF!</v>
      </c>
      <c r="T57" s="23" t="e">
        <f>Aetna!U57+Anthem!T57+#REF!+Molina!U57+United!U57+Wellcare!U57</f>
        <v>#REF!</v>
      </c>
      <c r="U57" s="24"/>
      <c r="V57" s="20" t="e">
        <f t="shared" si="29"/>
        <v>#REF!</v>
      </c>
      <c r="W57" s="21">
        <f t="shared" si="11"/>
        <v>0</v>
      </c>
      <c r="X57" s="21">
        <f t="shared" si="30"/>
        <v>0</v>
      </c>
      <c r="Y57" s="21">
        <f t="shared" si="31"/>
        <v>0</v>
      </c>
      <c r="Z57" s="21">
        <f t="shared" si="32"/>
        <v>0</v>
      </c>
      <c r="AA57" s="25">
        <f t="shared" si="33"/>
        <v>0</v>
      </c>
      <c r="AB57" s="26">
        <f t="shared" si="34"/>
        <v>0</v>
      </c>
      <c r="AC57" s="21">
        <f t="shared" si="35"/>
        <v>0</v>
      </c>
      <c r="AD57" s="21">
        <f t="shared" si="36"/>
        <v>0</v>
      </c>
      <c r="AE57" s="21">
        <f t="shared" si="37"/>
        <v>0</v>
      </c>
      <c r="AF57" s="21">
        <f t="shared" si="38"/>
        <v>0</v>
      </c>
      <c r="AG57" s="21">
        <f t="shared" si="39"/>
        <v>0</v>
      </c>
      <c r="AH57" s="21">
        <f t="shared" si="40"/>
        <v>0</v>
      </c>
      <c r="AI57" s="21">
        <f t="shared" si="41"/>
        <v>0</v>
      </c>
      <c r="AJ57" s="21">
        <f t="shared" si="42"/>
        <v>0</v>
      </c>
      <c r="AK57" s="21">
        <f t="shared" si="43"/>
        <v>0</v>
      </c>
      <c r="AL57" s="21">
        <f t="shared" si="44"/>
        <v>0</v>
      </c>
      <c r="AM57" s="23">
        <f t="shared" si="45"/>
        <v>0</v>
      </c>
    </row>
    <row r="58" spans="1:39" x14ac:dyDescent="0.25">
      <c r="A58" s="1" t="s">
        <v>97</v>
      </c>
      <c r="B58" t="s">
        <v>98</v>
      </c>
      <c r="C58" s="20" t="e">
        <f t="shared" si="27"/>
        <v>#REF!</v>
      </c>
      <c r="D58" s="21">
        <f t="shared" si="5"/>
        <v>0</v>
      </c>
      <c r="E58" s="21">
        <f t="shared" si="6"/>
        <v>0</v>
      </c>
      <c r="F58" s="21">
        <f t="shared" si="7"/>
        <v>0</v>
      </c>
      <c r="G58" s="21">
        <f t="shared" si="8"/>
        <v>0</v>
      </c>
      <c r="H58" s="27">
        <f t="shared" si="28"/>
        <v>0</v>
      </c>
      <c r="I58" s="21" t="e">
        <f>Aetna!I58+Anthem!I58+#REF!+Molina!I58+United!I58+Wellcare!I58</f>
        <v>#REF!</v>
      </c>
      <c r="J58" s="21" t="e">
        <f>Aetna!J58+Anthem!J58+#REF!+Molina!J58+United!J58+Wellcare!J58</f>
        <v>#REF!</v>
      </c>
      <c r="K58" s="21" t="e">
        <f>Aetna!K58+Anthem!K58+#REF!+Molina!K58+United!K58+Wellcare!K58</f>
        <v>#REF!</v>
      </c>
      <c r="L58" s="21" t="e">
        <f>Aetna!L58+Anthem!L58+#REF!+Molina!L58+United!L58+Wellcare!L58</f>
        <v>#REF!</v>
      </c>
      <c r="M58" s="21" t="e">
        <f>Aetna!M58+Anthem!M58+#REF!+Molina!M58+United!M58+Wellcare!M58</f>
        <v>#REF!</v>
      </c>
      <c r="N58" s="21" t="e">
        <f>Aetna!N58+Anthem!N58+#REF!+Molina!N58+United!N58+Wellcare!N58</f>
        <v>#REF!</v>
      </c>
      <c r="O58" s="21" t="e">
        <f>Aetna!O58+Anthem!O58+#REF!+Molina!O58+United!O58+Wellcare!O58</f>
        <v>#REF!</v>
      </c>
      <c r="P58" s="21" t="e">
        <f>Aetna!P58+Anthem!P58+#REF!+Molina!P58+United!P58+Wellcare!P58</f>
        <v>#REF!</v>
      </c>
      <c r="Q58" s="21" t="e">
        <f>Aetna!Q58+Anthem!Q58+#REF!+Molina!Q58+United!Q58+Wellcare!Q58</f>
        <v>#REF!</v>
      </c>
      <c r="R58" s="21" t="e">
        <f>Aetna!R58+Anthem!R58+#REF!+Molina!R58+United!R58+Wellcare!R58</f>
        <v>#REF!</v>
      </c>
      <c r="S58" s="21" t="e">
        <f>Aetna!S58+Anthem!S58+#REF!+Molina!S58+United!S58+Wellcare!S58</f>
        <v>#REF!</v>
      </c>
      <c r="T58" s="23" t="e">
        <f>Aetna!U58+Anthem!T58+#REF!+Molina!U58+United!U58+Wellcare!U58</f>
        <v>#REF!</v>
      </c>
      <c r="U58" s="24"/>
      <c r="V58" s="20" t="e">
        <f t="shared" si="29"/>
        <v>#REF!</v>
      </c>
      <c r="W58" s="21">
        <f t="shared" si="11"/>
        <v>0</v>
      </c>
      <c r="X58" s="21">
        <f t="shared" si="30"/>
        <v>0</v>
      </c>
      <c r="Y58" s="21">
        <f t="shared" si="31"/>
        <v>0</v>
      </c>
      <c r="Z58" s="21">
        <f t="shared" si="32"/>
        <v>0</v>
      </c>
      <c r="AA58" s="25">
        <f t="shared" si="33"/>
        <v>0</v>
      </c>
      <c r="AB58" s="26">
        <f t="shared" si="34"/>
        <v>0</v>
      </c>
      <c r="AC58" s="21">
        <f t="shared" si="35"/>
        <v>0</v>
      </c>
      <c r="AD58" s="21">
        <f t="shared" si="36"/>
        <v>0</v>
      </c>
      <c r="AE58" s="21">
        <f t="shared" si="37"/>
        <v>0</v>
      </c>
      <c r="AF58" s="21">
        <f t="shared" si="38"/>
        <v>0</v>
      </c>
      <c r="AG58" s="21">
        <f t="shared" si="39"/>
        <v>0</v>
      </c>
      <c r="AH58" s="21">
        <f t="shared" si="40"/>
        <v>0</v>
      </c>
      <c r="AI58" s="21">
        <f t="shared" si="41"/>
        <v>0</v>
      </c>
      <c r="AJ58" s="21">
        <f t="shared" si="42"/>
        <v>0</v>
      </c>
      <c r="AK58" s="21">
        <f t="shared" si="43"/>
        <v>0</v>
      </c>
      <c r="AL58" s="21">
        <f t="shared" si="44"/>
        <v>0</v>
      </c>
      <c r="AM58" s="23">
        <f t="shared" si="45"/>
        <v>0</v>
      </c>
    </row>
    <row r="59" spans="1:39" x14ac:dyDescent="0.25">
      <c r="A59" s="1" t="s">
        <v>99</v>
      </c>
      <c r="B59" t="s">
        <v>100</v>
      </c>
      <c r="C59" s="20" t="e">
        <f t="shared" si="27"/>
        <v>#REF!</v>
      </c>
      <c r="D59" s="21">
        <f t="shared" si="5"/>
        <v>0</v>
      </c>
      <c r="E59" s="21">
        <f t="shared" si="6"/>
        <v>0</v>
      </c>
      <c r="F59" s="21">
        <f t="shared" si="7"/>
        <v>0</v>
      </c>
      <c r="G59" s="21">
        <f t="shared" si="8"/>
        <v>0</v>
      </c>
      <c r="H59" s="27">
        <f t="shared" si="28"/>
        <v>0</v>
      </c>
      <c r="I59" s="21" t="e">
        <f>Aetna!I59+Anthem!I59+#REF!+Molina!I59+United!I59+Wellcare!I59</f>
        <v>#REF!</v>
      </c>
      <c r="J59" s="21" t="e">
        <f>Aetna!J59+Anthem!J59+#REF!+Molina!J59+United!J59+Wellcare!J59</f>
        <v>#REF!</v>
      </c>
      <c r="K59" s="21" t="e">
        <f>Aetna!K59+Anthem!K59+#REF!+Molina!K59+United!K59+Wellcare!K59</f>
        <v>#REF!</v>
      </c>
      <c r="L59" s="21" t="e">
        <f>Aetna!L59+Anthem!L59+#REF!+Molina!L59+United!L59+Wellcare!L59</f>
        <v>#REF!</v>
      </c>
      <c r="M59" s="21" t="e">
        <f>Aetna!M59+Anthem!M59+#REF!+Molina!M59+United!M59+Wellcare!M59</f>
        <v>#REF!</v>
      </c>
      <c r="N59" s="21" t="e">
        <f>Aetna!N59+Anthem!N59+#REF!+Molina!N59+United!N59+Wellcare!N59</f>
        <v>#REF!</v>
      </c>
      <c r="O59" s="21" t="e">
        <f>Aetna!O59+Anthem!O59+#REF!+Molina!O59+United!O59+Wellcare!O59</f>
        <v>#REF!</v>
      </c>
      <c r="P59" s="21" t="e">
        <f>Aetna!P59+Anthem!P59+#REF!+Molina!P59+United!P59+Wellcare!P59</f>
        <v>#REF!</v>
      </c>
      <c r="Q59" s="21" t="e">
        <f>Aetna!Q59+Anthem!Q59+#REF!+Molina!Q59+United!Q59+Wellcare!Q59</f>
        <v>#REF!</v>
      </c>
      <c r="R59" s="21" t="e">
        <f>Aetna!R59+Anthem!R59+#REF!+Molina!R59+United!R59+Wellcare!R59</f>
        <v>#REF!</v>
      </c>
      <c r="S59" s="21" t="e">
        <f>Aetna!S59+Anthem!S59+#REF!+Molina!S59+United!S59+Wellcare!S59</f>
        <v>#REF!</v>
      </c>
      <c r="T59" s="23" t="e">
        <f>Aetna!U59+Anthem!T59+#REF!+Molina!U59+United!U59+Wellcare!U59</f>
        <v>#REF!</v>
      </c>
      <c r="U59" s="24"/>
      <c r="V59" s="20" t="e">
        <f t="shared" si="29"/>
        <v>#REF!</v>
      </c>
      <c r="W59" s="21">
        <f t="shared" si="11"/>
        <v>0</v>
      </c>
      <c r="X59" s="21">
        <f t="shared" si="30"/>
        <v>0</v>
      </c>
      <c r="Y59" s="21">
        <f t="shared" si="31"/>
        <v>0</v>
      </c>
      <c r="Z59" s="21">
        <f t="shared" si="32"/>
        <v>0</v>
      </c>
      <c r="AA59" s="25">
        <f t="shared" si="33"/>
        <v>0</v>
      </c>
      <c r="AB59" s="26">
        <f t="shared" si="34"/>
        <v>0</v>
      </c>
      <c r="AC59" s="21">
        <f t="shared" si="35"/>
        <v>0</v>
      </c>
      <c r="AD59" s="21">
        <f t="shared" si="36"/>
        <v>0</v>
      </c>
      <c r="AE59" s="21">
        <f t="shared" si="37"/>
        <v>0</v>
      </c>
      <c r="AF59" s="21">
        <f t="shared" si="38"/>
        <v>0</v>
      </c>
      <c r="AG59" s="21">
        <f t="shared" si="39"/>
        <v>0</v>
      </c>
      <c r="AH59" s="21">
        <f t="shared" si="40"/>
        <v>0</v>
      </c>
      <c r="AI59" s="21">
        <f t="shared" si="41"/>
        <v>0</v>
      </c>
      <c r="AJ59" s="21">
        <f t="shared" si="42"/>
        <v>0</v>
      </c>
      <c r="AK59" s="21">
        <f t="shared" si="43"/>
        <v>0</v>
      </c>
      <c r="AL59" s="21">
        <f t="shared" si="44"/>
        <v>0</v>
      </c>
      <c r="AM59" s="23">
        <f t="shared" si="45"/>
        <v>0</v>
      </c>
    </row>
    <row r="60" spans="1:39" x14ac:dyDescent="0.25">
      <c r="A60" s="1" t="s">
        <v>101</v>
      </c>
      <c r="B60" t="s">
        <v>102</v>
      </c>
      <c r="C60" s="20" t="e">
        <f t="shared" si="27"/>
        <v>#REF!</v>
      </c>
      <c r="D60" s="21">
        <f t="shared" si="5"/>
        <v>0</v>
      </c>
      <c r="E60" s="21">
        <f t="shared" si="6"/>
        <v>0</v>
      </c>
      <c r="F60" s="21">
        <f t="shared" si="7"/>
        <v>0</v>
      </c>
      <c r="G60" s="21">
        <f t="shared" si="8"/>
        <v>0</v>
      </c>
      <c r="H60" s="27">
        <f t="shared" si="28"/>
        <v>0</v>
      </c>
      <c r="I60" s="21" t="e">
        <f>Aetna!I60+Anthem!I60+#REF!+Molina!I60+United!I60+Wellcare!I60</f>
        <v>#REF!</v>
      </c>
      <c r="J60" s="21" t="e">
        <f>Aetna!J60+Anthem!J60+#REF!+Molina!J60+United!J60+Wellcare!J60</f>
        <v>#REF!</v>
      </c>
      <c r="K60" s="21" t="e">
        <f>Aetna!K60+Anthem!K60+#REF!+Molina!K60+United!K60+Wellcare!K60</f>
        <v>#REF!</v>
      </c>
      <c r="L60" s="21" t="e">
        <f>Aetna!L60+Anthem!L60+#REF!+Molina!L60+United!L60+Wellcare!L60</f>
        <v>#REF!</v>
      </c>
      <c r="M60" s="21" t="e">
        <f>Aetna!M60+Anthem!M60+#REF!+Molina!M60+United!M60+Wellcare!M60</f>
        <v>#REF!</v>
      </c>
      <c r="N60" s="21" t="e">
        <f>Aetna!N60+Anthem!N60+#REF!+Molina!N60+United!N60+Wellcare!N60</f>
        <v>#REF!</v>
      </c>
      <c r="O60" s="21" t="e">
        <f>Aetna!O60+Anthem!O60+#REF!+Molina!O60+United!O60+Wellcare!O60</f>
        <v>#REF!</v>
      </c>
      <c r="P60" s="21" t="e">
        <f>Aetna!P60+Anthem!P60+#REF!+Molina!P60+United!P60+Wellcare!P60</f>
        <v>#REF!</v>
      </c>
      <c r="Q60" s="21" t="e">
        <f>Aetna!Q60+Anthem!Q60+#REF!+Molina!Q60+United!Q60+Wellcare!Q60</f>
        <v>#REF!</v>
      </c>
      <c r="R60" s="21" t="e">
        <f>Aetna!R60+Anthem!R60+#REF!+Molina!R60+United!R60+Wellcare!R60</f>
        <v>#REF!</v>
      </c>
      <c r="S60" s="21" t="e">
        <f>Aetna!S60+Anthem!S60+#REF!+Molina!S60+United!S60+Wellcare!S60</f>
        <v>#REF!</v>
      </c>
      <c r="T60" s="23" t="e">
        <f>Aetna!U60+Anthem!T60+#REF!+Molina!U60+United!U60+Wellcare!U60</f>
        <v>#REF!</v>
      </c>
      <c r="U60" s="24"/>
      <c r="V60" s="20" t="e">
        <f t="shared" si="29"/>
        <v>#REF!</v>
      </c>
      <c r="W60" s="21">
        <f t="shared" si="11"/>
        <v>0</v>
      </c>
      <c r="X60" s="21">
        <f t="shared" si="30"/>
        <v>0</v>
      </c>
      <c r="Y60" s="21">
        <f t="shared" si="31"/>
        <v>0</v>
      </c>
      <c r="Z60" s="21">
        <f t="shared" si="32"/>
        <v>0</v>
      </c>
      <c r="AA60" s="25">
        <f t="shared" si="33"/>
        <v>0</v>
      </c>
      <c r="AB60" s="26">
        <f t="shared" si="34"/>
        <v>0</v>
      </c>
      <c r="AC60" s="21">
        <f t="shared" si="35"/>
        <v>0</v>
      </c>
      <c r="AD60" s="21">
        <f t="shared" si="36"/>
        <v>0</v>
      </c>
      <c r="AE60" s="21">
        <f t="shared" si="37"/>
        <v>0</v>
      </c>
      <c r="AF60" s="21">
        <f t="shared" si="38"/>
        <v>0</v>
      </c>
      <c r="AG60" s="21">
        <f t="shared" si="39"/>
        <v>0</v>
      </c>
      <c r="AH60" s="21">
        <f t="shared" si="40"/>
        <v>0</v>
      </c>
      <c r="AI60" s="21">
        <f t="shared" si="41"/>
        <v>0</v>
      </c>
      <c r="AJ60" s="21">
        <f t="shared" si="42"/>
        <v>0</v>
      </c>
      <c r="AK60" s="21">
        <f t="shared" si="43"/>
        <v>0</v>
      </c>
      <c r="AL60" s="21">
        <f t="shared" si="44"/>
        <v>0</v>
      </c>
      <c r="AM60" s="23">
        <f t="shared" si="45"/>
        <v>0</v>
      </c>
    </row>
    <row r="61" spans="1:39" x14ac:dyDescent="0.25">
      <c r="A61" s="1" t="s">
        <v>103</v>
      </c>
      <c r="B61" t="s">
        <v>104</v>
      </c>
      <c r="C61" s="20" t="e">
        <f t="shared" si="27"/>
        <v>#REF!</v>
      </c>
      <c r="D61" s="21">
        <f t="shared" si="5"/>
        <v>0</v>
      </c>
      <c r="E61" s="21">
        <f t="shared" si="6"/>
        <v>0</v>
      </c>
      <c r="F61" s="21">
        <f t="shared" si="7"/>
        <v>0</v>
      </c>
      <c r="G61" s="21">
        <f t="shared" si="8"/>
        <v>0</v>
      </c>
      <c r="H61" s="27">
        <f t="shared" si="28"/>
        <v>0</v>
      </c>
      <c r="I61" s="21" t="e">
        <f>Aetna!I61+Anthem!I61+#REF!+Molina!I61+United!I61+Wellcare!I61</f>
        <v>#REF!</v>
      </c>
      <c r="J61" s="21" t="e">
        <f>Aetna!J61+Anthem!J61+#REF!+Molina!J61+United!J61+Wellcare!J61</f>
        <v>#REF!</v>
      </c>
      <c r="K61" s="21" t="e">
        <f>Aetna!K61+Anthem!K61+#REF!+Molina!K61+United!K61+Wellcare!K61</f>
        <v>#REF!</v>
      </c>
      <c r="L61" s="21" t="e">
        <f>Aetna!L61+Anthem!L61+#REF!+Molina!L61+United!L61+Wellcare!L61</f>
        <v>#REF!</v>
      </c>
      <c r="M61" s="21" t="e">
        <f>Aetna!M61+Anthem!M61+#REF!+Molina!M61+United!M61+Wellcare!M61</f>
        <v>#REF!</v>
      </c>
      <c r="N61" s="21" t="e">
        <f>Aetna!N61+Anthem!N61+#REF!+Molina!N61+United!N61+Wellcare!N61</f>
        <v>#REF!</v>
      </c>
      <c r="O61" s="21" t="e">
        <f>Aetna!O61+Anthem!O61+#REF!+Molina!O61+United!O61+Wellcare!O61</f>
        <v>#REF!</v>
      </c>
      <c r="P61" s="21" t="e">
        <f>Aetna!P61+Anthem!P61+#REF!+Molina!P61+United!P61+Wellcare!P61</f>
        <v>#REF!</v>
      </c>
      <c r="Q61" s="21" t="e">
        <f>Aetna!Q61+Anthem!Q61+#REF!+Molina!Q61+United!Q61+Wellcare!Q61</f>
        <v>#REF!</v>
      </c>
      <c r="R61" s="21" t="e">
        <f>Aetna!R61+Anthem!R61+#REF!+Molina!R61+United!R61+Wellcare!R61</f>
        <v>#REF!</v>
      </c>
      <c r="S61" s="21" t="e">
        <f>Aetna!S61+Anthem!S61+#REF!+Molina!S61+United!S61+Wellcare!S61</f>
        <v>#REF!</v>
      </c>
      <c r="T61" s="23" t="e">
        <f>Aetna!U61+Anthem!T61+#REF!+Molina!U61+United!U61+Wellcare!U61</f>
        <v>#REF!</v>
      </c>
      <c r="U61" s="24"/>
      <c r="V61" s="20" t="e">
        <f t="shared" si="29"/>
        <v>#REF!</v>
      </c>
      <c r="W61" s="21">
        <f t="shared" si="11"/>
        <v>0</v>
      </c>
      <c r="X61" s="21">
        <f t="shared" si="30"/>
        <v>0</v>
      </c>
      <c r="Y61" s="21">
        <f t="shared" si="31"/>
        <v>0</v>
      </c>
      <c r="Z61" s="21">
        <f t="shared" si="32"/>
        <v>0</v>
      </c>
      <c r="AA61" s="25">
        <f t="shared" si="33"/>
        <v>0</v>
      </c>
      <c r="AB61" s="26">
        <f t="shared" si="34"/>
        <v>0</v>
      </c>
      <c r="AC61" s="21">
        <f t="shared" si="35"/>
        <v>0</v>
      </c>
      <c r="AD61" s="21">
        <f t="shared" si="36"/>
        <v>0</v>
      </c>
      <c r="AE61" s="21">
        <f t="shared" si="37"/>
        <v>0</v>
      </c>
      <c r="AF61" s="21">
        <f t="shared" si="38"/>
        <v>0</v>
      </c>
      <c r="AG61" s="21">
        <f t="shared" si="39"/>
        <v>0</v>
      </c>
      <c r="AH61" s="21">
        <f t="shared" si="40"/>
        <v>0</v>
      </c>
      <c r="AI61" s="21">
        <f t="shared" si="41"/>
        <v>0</v>
      </c>
      <c r="AJ61" s="21">
        <f t="shared" si="42"/>
        <v>0</v>
      </c>
      <c r="AK61" s="21">
        <f t="shared" si="43"/>
        <v>0</v>
      </c>
      <c r="AL61" s="21">
        <f t="shared" si="44"/>
        <v>0</v>
      </c>
      <c r="AM61" s="23">
        <f t="shared" si="45"/>
        <v>0</v>
      </c>
    </row>
    <row r="62" spans="1:39" x14ac:dyDescent="0.25">
      <c r="A62" s="1" t="s">
        <v>105</v>
      </c>
      <c r="B62" t="s">
        <v>106</v>
      </c>
      <c r="C62" s="20" t="e">
        <f t="shared" si="27"/>
        <v>#REF!</v>
      </c>
      <c r="D62" s="21">
        <f t="shared" si="5"/>
        <v>0</v>
      </c>
      <c r="E62" s="21">
        <f t="shared" si="6"/>
        <v>0</v>
      </c>
      <c r="F62" s="21">
        <f t="shared" si="7"/>
        <v>0</v>
      </c>
      <c r="G62" s="21">
        <f t="shared" si="8"/>
        <v>0</v>
      </c>
      <c r="H62" s="27">
        <f t="shared" si="28"/>
        <v>0</v>
      </c>
      <c r="I62" s="21" t="e">
        <f>Aetna!I62+Anthem!I62+#REF!+Molina!I62+United!I62+Wellcare!I62</f>
        <v>#REF!</v>
      </c>
      <c r="J62" s="21" t="e">
        <f>Aetna!J62+Anthem!J62+#REF!+Molina!J62+United!J62+Wellcare!J62</f>
        <v>#REF!</v>
      </c>
      <c r="K62" s="21" t="e">
        <f>Aetna!K62+Anthem!K62+#REF!+Molina!K62+United!K62+Wellcare!K62</f>
        <v>#REF!</v>
      </c>
      <c r="L62" s="21" t="e">
        <f>Aetna!L62+Anthem!L62+#REF!+Molina!L62+United!L62+Wellcare!L62</f>
        <v>#REF!</v>
      </c>
      <c r="M62" s="21" t="e">
        <f>Aetna!M62+Anthem!M62+#REF!+Molina!M62+United!M62+Wellcare!M62</f>
        <v>#REF!</v>
      </c>
      <c r="N62" s="21" t="e">
        <f>Aetna!N62+Anthem!N62+#REF!+Molina!N62+United!N62+Wellcare!N62</f>
        <v>#REF!</v>
      </c>
      <c r="O62" s="21" t="e">
        <f>Aetna!O62+Anthem!O62+#REF!+Molina!O62+United!O62+Wellcare!O62</f>
        <v>#REF!</v>
      </c>
      <c r="P62" s="21" t="e">
        <f>Aetna!P62+Anthem!P62+#REF!+Molina!P62+United!P62+Wellcare!P62</f>
        <v>#REF!</v>
      </c>
      <c r="Q62" s="21" t="e">
        <f>Aetna!Q62+Anthem!Q62+#REF!+Molina!Q62+United!Q62+Wellcare!Q62</f>
        <v>#REF!</v>
      </c>
      <c r="R62" s="21" t="e">
        <f>Aetna!R62+Anthem!R62+#REF!+Molina!R62+United!R62+Wellcare!R62</f>
        <v>#REF!</v>
      </c>
      <c r="S62" s="21" t="e">
        <f>Aetna!S62+Anthem!S62+#REF!+Molina!S62+United!S62+Wellcare!S62</f>
        <v>#REF!</v>
      </c>
      <c r="T62" s="23" t="e">
        <f>Aetna!U62+Anthem!T62+#REF!+Molina!U62+United!U62+Wellcare!U62</f>
        <v>#REF!</v>
      </c>
      <c r="U62" s="24"/>
      <c r="V62" s="20" t="e">
        <f t="shared" si="29"/>
        <v>#REF!</v>
      </c>
      <c r="W62" s="21">
        <f t="shared" si="11"/>
        <v>0</v>
      </c>
      <c r="X62" s="21">
        <f t="shared" si="30"/>
        <v>0</v>
      </c>
      <c r="Y62" s="21">
        <f t="shared" si="31"/>
        <v>0</v>
      </c>
      <c r="Z62" s="21">
        <f t="shared" si="32"/>
        <v>0</v>
      </c>
      <c r="AA62" s="25">
        <f t="shared" si="33"/>
        <v>0</v>
      </c>
      <c r="AB62" s="26">
        <f t="shared" si="34"/>
        <v>0</v>
      </c>
      <c r="AC62" s="21">
        <f t="shared" si="35"/>
        <v>0</v>
      </c>
      <c r="AD62" s="21">
        <f t="shared" si="36"/>
        <v>0</v>
      </c>
      <c r="AE62" s="21">
        <f t="shared" si="37"/>
        <v>0</v>
      </c>
      <c r="AF62" s="21">
        <f t="shared" si="38"/>
        <v>0</v>
      </c>
      <c r="AG62" s="21">
        <f t="shared" si="39"/>
        <v>0</v>
      </c>
      <c r="AH62" s="21">
        <f t="shared" si="40"/>
        <v>0</v>
      </c>
      <c r="AI62" s="21">
        <f t="shared" si="41"/>
        <v>0</v>
      </c>
      <c r="AJ62" s="21">
        <f t="shared" si="42"/>
        <v>0</v>
      </c>
      <c r="AK62" s="21">
        <f t="shared" si="43"/>
        <v>0</v>
      </c>
      <c r="AL62" s="21">
        <f t="shared" si="44"/>
        <v>0</v>
      </c>
      <c r="AM62" s="23">
        <f t="shared" si="45"/>
        <v>0</v>
      </c>
    </row>
    <row r="63" spans="1:39" x14ac:dyDescent="0.25">
      <c r="A63" s="1" t="s">
        <v>107</v>
      </c>
      <c r="B63" t="s">
        <v>108</v>
      </c>
      <c r="C63" s="20" t="e">
        <f t="shared" si="27"/>
        <v>#REF!</v>
      </c>
      <c r="D63" s="21">
        <f t="shared" si="5"/>
        <v>0</v>
      </c>
      <c r="E63" s="21">
        <f t="shared" si="6"/>
        <v>0</v>
      </c>
      <c r="F63" s="21">
        <f t="shared" si="7"/>
        <v>0</v>
      </c>
      <c r="G63" s="21">
        <f t="shared" si="8"/>
        <v>0</v>
      </c>
      <c r="H63" s="27">
        <f t="shared" si="28"/>
        <v>0</v>
      </c>
      <c r="I63" s="21" t="e">
        <f>Aetna!I63+Anthem!I63+#REF!+Molina!I63+United!I63+Wellcare!I63</f>
        <v>#REF!</v>
      </c>
      <c r="J63" s="21" t="e">
        <f>Aetna!J63+Anthem!J63+#REF!+Molina!J63+United!J63+Wellcare!J63</f>
        <v>#REF!</v>
      </c>
      <c r="K63" s="21" t="e">
        <f>Aetna!K63+Anthem!K63+#REF!+Molina!K63+United!K63+Wellcare!K63</f>
        <v>#REF!</v>
      </c>
      <c r="L63" s="21" t="e">
        <f>Aetna!L63+Anthem!L63+#REF!+Molina!L63+United!L63+Wellcare!L63</f>
        <v>#REF!</v>
      </c>
      <c r="M63" s="21" t="e">
        <f>Aetna!M63+Anthem!M63+#REF!+Molina!M63+United!M63+Wellcare!M63</f>
        <v>#REF!</v>
      </c>
      <c r="N63" s="21" t="e">
        <f>Aetna!N63+Anthem!N63+#REF!+Molina!N63+United!N63+Wellcare!N63</f>
        <v>#REF!</v>
      </c>
      <c r="O63" s="21" t="e">
        <f>Aetna!O63+Anthem!O63+#REF!+Molina!O63+United!O63+Wellcare!O63</f>
        <v>#REF!</v>
      </c>
      <c r="P63" s="21" t="e">
        <f>Aetna!P63+Anthem!P63+#REF!+Molina!P63+United!P63+Wellcare!P63</f>
        <v>#REF!</v>
      </c>
      <c r="Q63" s="21" t="e">
        <f>Aetna!Q63+Anthem!Q63+#REF!+Molina!Q63+United!Q63+Wellcare!Q63</f>
        <v>#REF!</v>
      </c>
      <c r="R63" s="21" t="e">
        <f>Aetna!R63+Anthem!R63+#REF!+Molina!R63+United!R63+Wellcare!R63</f>
        <v>#REF!</v>
      </c>
      <c r="S63" s="21" t="e">
        <f>Aetna!S63+Anthem!S63+#REF!+Molina!S63+United!S63+Wellcare!S63</f>
        <v>#REF!</v>
      </c>
      <c r="T63" s="23" t="e">
        <f>Aetna!U63+Anthem!T63+#REF!+Molina!U63+United!U63+Wellcare!U63</f>
        <v>#REF!</v>
      </c>
      <c r="U63" s="24"/>
      <c r="V63" s="20" t="e">
        <f t="shared" si="29"/>
        <v>#REF!</v>
      </c>
      <c r="W63" s="21">
        <f t="shared" si="11"/>
        <v>0</v>
      </c>
      <c r="X63" s="21">
        <f t="shared" si="30"/>
        <v>0</v>
      </c>
      <c r="Y63" s="21">
        <f t="shared" si="31"/>
        <v>0</v>
      </c>
      <c r="Z63" s="21">
        <f t="shared" si="32"/>
        <v>0</v>
      </c>
      <c r="AA63" s="25">
        <f t="shared" si="33"/>
        <v>0</v>
      </c>
      <c r="AB63" s="26">
        <f t="shared" si="34"/>
        <v>0</v>
      </c>
      <c r="AC63" s="21">
        <f t="shared" si="35"/>
        <v>0</v>
      </c>
      <c r="AD63" s="21">
        <f t="shared" si="36"/>
        <v>0</v>
      </c>
      <c r="AE63" s="21">
        <f t="shared" si="37"/>
        <v>0</v>
      </c>
      <c r="AF63" s="21">
        <f t="shared" si="38"/>
        <v>0</v>
      </c>
      <c r="AG63" s="21">
        <f t="shared" si="39"/>
        <v>0</v>
      </c>
      <c r="AH63" s="21">
        <f t="shared" si="40"/>
        <v>0</v>
      </c>
      <c r="AI63" s="21">
        <f t="shared" si="41"/>
        <v>0</v>
      </c>
      <c r="AJ63" s="21">
        <f t="shared" si="42"/>
        <v>0</v>
      </c>
      <c r="AK63" s="21">
        <f t="shared" si="43"/>
        <v>0</v>
      </c>
      <c r="AL63" s="21">
        <f t="shared" si="44"/>
        <v>0</v>
      </c>
      <c r="AM63" s="23">
        <f t="shared" si="45"/>
        <v>0</v>
      </c>
    </row>
    <row r="64" spans="1:39" x14ac:dyDescent="0.25">
      <c r="A64" s="1" t="s">
        <v>109</v>
      </c>
      <c r="B64" t="s">
        <v>110</v>
      </c>
      <c r="C64" s="20" t="e">
        <f t="shared" si="27"/>
        <v>#REF!</v>
      </c>
      <c r="D64" s="21">
        <f t="shared" si="5"/>
        <v>0</v>
      </c>
      <c r="E64" s="21">
        <f t="shared" si="6"/>
        <v>0</v>
      </c>
      <c r="F64" s="21">
        <f t="shared" si="7"/>
        <v>0</v>
      </c>
      <c r="G64" s="21">
        <f t="shared" si="8"/>
        <v>0</v>
      </c>
      <c r="H64" s="27">
        <f t="shared" si="28"/>
        <v>0</v>
      </c>
      <c r="I64" s="21" t="e">
        <f>Aetna!I64+Anthem!I64+#REF!+Molina!I64+United!I64+Wellcare!I64</f>
        <v>#REF!</v>
      </c>
      <c r="J64" s="21" t="e">
        <f>Aetna!J64+Anthem!J64+#REF!+Molina!J64+United!J64+Wellcare!J64</f>
        <v>#REF!</v>
      </c>
      <c r="K64" s="21" t="e">
        <f>Aetna!K64+Anthem!K64+#REF!+Molina!K64+United!K64+Wellcare!K64</f>
        <v>#REF!</v>
      </c>
      <c r="L64" s="21" t="e">
        <f>Aetna!L64+Anthem!L64+#REF!+Molina!L64+United!L64+Wellcare!L64</f>
        <v>#REF!</v>
      </c>
      <c r="M64" s="21" t="e">
        <f>Aetna!M64+Anthem!M64+#REF!+Molina!M64+United!M64+Wellcare!M64</f>
        <v>#REF!</v>
      </c>
      <c r="N64" s="21" t="e">
        <f>Aetna!N64+Anthem!N64+#REF!+Molina!N64+United!N64+Wellcare!N64</f>
        <v>#REF!</v>
      </c>
      <c r="O64" s="21" t="e">
        <f>Aetna!O64+Anthem!O64+#REF!+Molina!O64+United!O64+Wellcare!O64</f>
        <v>#REF!</v>
      </c>
      <c r="P64" s="21" t="e">
        <f>Aetna!P64+Anthem!P64+#REF!+Molina!P64+United!P64+Wellcare!P64</f>
        <v>#REF!</v>
      </c>
      <c r="Q64" s="21" t="e">
        <f>Aetna!Q64+Anthem!Q64+#REF!+Molina!Q64+United!Q64+Wellcare!Q64</f>
        <v>#REF!</v>
      </c>
      <c r="R64" s="21" t="e">
        <f>Aetna!R64+Anthem!R64+#REF!+Molina!R64+United!R64+Wellcare!R64</f>
        <v>#REF!</v>
      </c>
      <c r="S64" s="21" t="e">
        <f>Aetna!S64+Anthem!S64+#REF!+Molina!S64+United!S64+Wellcare!S64</f>
        <v>#REF!</v>
      </c>
      <c r="T64" s="23" t="e">
        <f>Aetna!U64+Anthem!T64+#REF!+Molina!U64+United!U64+Wellcare!U64</f>
        <v>#REF!</v>
      </c>
      <c r="U64" s="24"/>
      <c r="V64" s="20" t="e">
        <f t="shared" si="29"/>
        <v>#REF!</v>
      </c>
      <c r="W64" s="21">
        <f t="shared" si="11"/>
        <v>0</v>
      </c>
      <c r="X64" s="21">
        <f t="shared" si="30"/>
        <v>0</v>
      </c>
      <c r="Y64" s="21">
        <f t="shared" si="31"/>
        <v>0</v>
      </c>
      <c r="Z64" s="21">
        <f t="shared" si="32"/>
        <v>0</v>
      </c>
      <c r="AA64" s="25">
        <f t="shared" si="33"/>
        <v>0</v>
      </c>
      <c r="AB64" s="26">
        <f t="shared" si="34"/>
        <v>0</v>
      </c>
      <c r="AC64" s="21">
        <f t="shared" si="35"/>
        <v>0</v>
      </c>
      <c r="AD64" s="21">
        <f t="shared" si="36"/>
        <v>0</v>
      </c>
      <c r="AE64" s="21">
        <f t="shared" si="37"/>
        <v>0</v>
      </c>
      <c r="AF64" s="21">
        <f t="shared" si="38"/>
        <v>0</v>
      </c>
      <c r="AG64" s="21">
        <f t="shared" si="39"/>
        <v>0</v>
      </c>
      <c r="AH64" s="21">
        <f t="shared" si="40"/>
        <v>0</v>
      </c>
      <c r="AI64" s="21">
        <f t="shared" si="41"/>
        <v>0</v>
      </c>
      <c r="AJ64" s="21">
        <f t="shared" si="42"/>
        <v>0</v>
      </c>
      <c r="AK64" s="21">
        <f t="shared" si="43"/>
        <v>0</v>
      </c>
      <c r="AL64" s="21">
        <f t="shared" si="44"/>
        <v>0</v>
      </c>
      <c r="AM64" s="23">
        <f t="shared" si="45"/>
        <v>0</v>
      </c>
    </row>
    <row r="65" spans="1:39" x14ac:dyDescent="0.25">
      <c r="A65" s="1" t="s">
        <v>111</v>
      </c>
      <c r="B65" t="s">
        <v>112</v>
      </c>
      <c r="C65" s="20" t="e">
        <f t="shared" si="27"/>
        <v>#REF!</v>
      </c>
      <c r="D65" s="21">
        <f t="shared" si="5"/>
        <v>0</v>
      </c>
      <c r="E65" s="21">
        <f t="shared" si="6"/>
        <v>0</v>
      </c>
      <c r="F65" s="21">
        <f t="shared" si="7"/>
        <v>0</v>
      </c>
      <c r="G65" s="21">
        <f t="shared" si="8"/>
        <v>0</v>
      </c>
      <c r="H65" s="27">
        <f t="shared" si="28"/>
        <v>0</v>
      </c>
      <c r="I65" s="21" t="e">
        <f>Aetna!I65+Anthem!I65+#REF!+Molina!I65+United!I65+Wellcare!I65</f>
        <v>#REF!</v>
      </c>
      <c r="J65" s="21" t="e">
        <f>Aetna!J65+Anthem!J65+#REF!+Molina!J65+United!J65+Wellcare!J65</f>
        <v>#REF!</v>
      </c>
      <c r="K65" s="21" t="e">
        <f>Aetna!K65+Anthem!K65+#REF!+Molina!K65+United!K65+Wellcare!K65</f>
        <v>#REF!</v>
      </c>
      <c r="L65" s="21" t="e">
        <f>Aetna!L65+Anthem!L65+#REF!+Molina!L65+United!L65+Wellcare!L65</f>
        <v>#REF!</v>
      </c>
      <c r="M65" s="21" t="e">
        <f>Aetna!M65+Anthem!M65+#REF!+Molina!M65+United!M65+Wellcare!M65</f>
        <v>#REF!</v>
      </c>
      <c r="N65" s="21" t="e">
        <f>Aetna!N65+Anthem!N65+#REF!+Molina!N65+United!N65+Wellcare!N65</f>
        <v>#REF!</v>
      </c>
      <c r="O65" s="21" t="e">
        <f>Aetna!O65+Anthem!O65+#REF!+Molina!O65+United!O65+Wellcare!O65</f>
        <v>#REF!</v>
      </c>
      <c r="P65" s="21" t="e">
        <f>Aetna!P65+Anthem!P65+#REF!+Molina!P65+United!P65+Wellcare!P65</f>
        <v>#REF!</v>
      </c>
      <c r="Q65" s="21" t="e">
        <f>Aetna!Q65+Anthem!Q65+#REF!+Molina!Q65+United!Q65+Wellcare!Q65</f>
        <v>#REF!</v>
      </c>
      <c r="R65" s="21" t="e">
        <f>Aetna!R65+Anthem!R65+#REF!+Molina!R65+United!R65+Wellcare!R65</f>
        <v>#REF!</v>
      </c>
      <c r="S65" s="21" t="e">
        <f>Aetna!S65+Anthem!S65+#REF!+Molina!S65+United!S65+Wellcare!S65</f>
        <v>#REF!</v>
      </c>
      <c r="T65" s="23" t="e">
        <f>Aetna!U65+Anthem!T65+#REF!+Molina!U65+United!U65+Wellcare!U65</f>
        <v>#REF!</v>
      </c>
      <c r="U65" s="24"/>
      <c r="V65" s="20" t="e">
        <f t="shared" si="29"/>
        <v>#REF!</v>
      </c>
      <c r="W65" s="21">
        <f t="shared" si="11"/>
        <v>0</v>
      </c>
      <c r="X65" s="21">
        <f t="shared" si="30"/>
        <v>0</v>
      </c>
      <c r="Y65" s="21">
        <f t="shared" si="31"/>
        <v>0</v>
      </c>
      <c r="Z65" s="21">
        <f t="shared" si="32"/>
        <v>0</v>
      </c>
      <c r="AA65" s="25">
        <f t="shared" si="33"/>
        <v>0</v>
      </c>
      <c r="AB65" s="26">
        <f t="shared" si="34"/>
        <v>0</v>
      </c>
      <c r="AC65" s="21">
        <f t="shared" si="35"/>
        <v>0</v>
      </c>
      <c r="AD65" s="21">
        <f t="shared" si="36"/>
        <v>0</v>
      </c>
      <c r="AE65" s="21">
        <f t="shared" si="37"/>
        <v>0</v>
      </c>
      <c r="AF65" s="21">
        <f t="shared" si="38"/>
        <v>0</v>
      </c>
      <c r="AG65" s="21">
        <f t="shared" si="39"/>
        <v>0</v>
      </c>
      <c r="AH65" s="21">
        <f t="shared" si="40"/>
        <v>0</v>
      </c>
      <c r="AI65" s="21">
        <f t="shared" si="41"/>
        <v>0</v>
      </c>
      <c r="AJ65" s="21">
        <f t="shared" si="42"/>
        <v>0</v>
      </c>
      <c r="AK65" s="21">
        <f t="shared" si="43"/>
        <v>0</v>
      </c>
      <c r="AL65" s="21">
        <f t="shared" si="44"/>
        <v>0</v>
      </c>
      <c r="AM65" s="23">
        <f t="shared" si="45"/>
        <v>0</v>
      </c>
    </row>
    <row r="66" spans="1:39" x14ac:dyDescent="0.25">
      <c r="A66" s="1" t="s">
        <v>113</v>
      </c>
      <c r="B66" t="s">
        <v>114</v>
      </c>
      <c r="C66" s="20" t="e">
        <f t="shared" si="27"/>
        <v>#REF!</v>
      </c>
      <c r="D66" s="21">
        <f t="shared" si="5"/>
        <v>0</v>
      </c>
      <c r="E66" s="21">
        <f t="shared" si="6"/>
        <v>0</v>
      </c>
      <c r="F66" s="21">
        <f t="shared" si="7"/>
        <v>0</v>
      </c>
      <c r="G66" s="21">
        <f t="shared" si="8"/>
        <v>0</v>
      </c>
      <c r="H66" s="27">
        <f t="shared" si="28"/>
        <v>0</v>
      </c>
      <c r="I66" s="21" t="e">
        <f>Aetna!I66+Anthem!I66+#REF!+Molina!I66+United!I66+Wellcare!I66</f>
        <v>#REF!</v>
      </c>
      <c r="J66" s="21" t="e">
        <f>Aetna!J66+Anthem!J66+#REF!+Molina!J66+United!J66+Wellcare!J66</f>
        <v>#REF!</v>
      </c>
      <c r="K66" s="21" t="e">
        <f>Aetna!K66+Anthem!K66+#REF!+Molina!K66+United!K66+Wellcare!K66</f>
        <v>#REF!</v>
      </c>
      <c r="L66" s="21" t="e">
        <f>Aetna!L66+Anthem!L66+#REF!+Molina!L66+United!L66+Wellcare!L66</f>
        <v>#REF!</v>
      </c>
      <c r="M66" s="21" t="e">
        <f>Aetna!M66+Anthem!M66+#REF!+Molina!M66+United!M66+Wellcare!M66</f>
        <v>#REF!</v>
      </c>
      <c r="N66" s="21" t="e">
        <f>Aetna!N66+Anthem!N66+#REF!+Molina!N66+United!N66+Wellcare!N66</f>
        <v>#REF!</v>
      </c>
      <c r="O66" s="21" t="e">
        <f>Aetna!O66+Anthem!O66+#REF!+Molina!O66+United!O66+Wellcare!O66</f>
        <v>#REF!</v>
      </c>
      <c r="P66" s="21" t="e">
        <f>Aetna!P66+Anthem!P66+#REF!+Molina!P66+United!P66+Wellcare!P66</f>
        <v>#REF!</v>
      </c>
      <c r="Q66" s="21" t="e">
        <f>Aetna!Q66+Anthem!Q66+#REF!+Molina!Q66+United!Q66+Wellcare!Q66</f>
        <v>#REF!</v>
      </c>
      <c r="R66" s="21" t="e">
        <f>Aetna!R66+Anthem!R66+#REF!+Molina!R66+United!R66+Wellcare!R66</f>
        <v>#REF!</v>
      </c>
      <c r="S66" s="21" t="e">
        <f>Aetna!S66+Anthem!S66+#REF!+Molina!S66+United!S66+Wellcare!S66</f>
        <v>#REF!</v>
      </c>
      <c r="T66" s="23" t="e">
        <f>Aetna!U66+Anthem!T66+#REF!+Molina!U66+United!U66+Wellcare!U66</f>
        <v>#REF!</v>
      </c>
      <c r="U66" s="24"/>
      <c r="V66" s="20" t="e">
        <f t="shared" si="29"/>
        <v>#REF!</v>
      </c>
      <c r="W66" s="21">
        <f t="shared" si="11"/>
        <v>0</v>
      </c>
      <c r="X66" s="21">
        <f t="shared" si="30"/>
        <v>0</v>
      </c>
      <c r="Y66" s="21">
        <f t="shared" si="31"/>
        <v>0</v>
      </c>
      <c r="Z66" s="21">
        <f t="shared" si="32"/>
        <v>0</v>
      </c>
      <c r="AA66" s="25">
        <f t="shared" si="33"/>
        <v>0</v>
      </c>
      <c r="AB66" s="26">
        <f t="shared" si="34"/>
        <v>0</v>
      </c>
      <c r="AC66" s="21">
        <f t="shared" si="35"/>
        <v>0</v>
      </c>
      <c r="AD66" s="21">
        <f t="shared" si="36"/>
        <v>0</v>
      </c>
      <c r="AE66" s="21">
        <f t="shared" si="37"/>
        <v>0</v>
      </c>
      <c r="AF66" s="21">
        <f t="shared" si="38"/>
        <v>0</v>
      </c>
      <c r="AG66" s="21">
        <f t="shared" si="39"/>
        <v>0</v>
      </c>
      <c r="AH66" s="21">
        <f t="shared" si="40"/>
        <v>0</v>
      </c>
      <c r="AI66" s="21">
        <f t="shared" si="41"/>
        <v>0</v>
      </c>
      <c r="AJ66" s="21">
        <f t="shared" si="42"/>
        <v>0</v>
      </c>
      <c r="AK66" s="21">
        <f t="shared" si="43"/>
        <v>0</v>
      </c>
      <c r="AL66" s="21">
        <f t="shared" si="44"/>
        <v>0</v>
      </c>
      <c r="AM66" s="23">
        <f t="shared" si="45"/>
        <v>0</v>
      </c>
    </row>
    <row r="67" spans="1:39" x14ac:dyDescent="0.25">
      <c r="A67" s="1" t="s">
        <v>115</v>
      </c>
      <c r="B67" t="s">
        <v>116</v>
      </c>
      <c r="C67" s="20" t="e">
        <f t="shared" si="27"/>
        <v>#REF!</v>
      </c>
      <c r="D67" s="21">
        <f t="shared" si="5"/>
        <v>0</v>
      </c>
      <c r="E67" s="21">
        <f t="shared" si="6"/>
        <v>0</v>
      </c>
      <c r="F67" s="21">
        <f t="shared" si="7"/>
        <v>0</v>
      </c>
      <c r="G67" s="21">
        <f t="shared" si="8"/>
        <v>0</v>
      </c>
      <c r="H67" s="27">
        <f t="shared" si="28"/>
        <v>0</v>
      </c>
      <c r="I67" s="21" t="e">
        <f>Aetna!I67+Anthem!I67+#REF!+Molina!I67+United!I67+Wellcare!I67</f>
        <v>#REF!</v>
      </c>
      <c r="J67" s="21" t="e">
        <f>Aetna!J67+Anthem!J67+#REF!+Molina!J67+United!J67+Wellcare!J67</f>
        <v>#REF!</v>
      </c>
      <c r="K67" s="21" t="e">
        <f>Aetna!K67+Anthem!K67+#REF!+Molina!K67+United!K67+Wellcare!K67</f>
        <v>#REF!</v>
      </c>
      <c r="L67" s="21" t="e">
        <f>Aetna!L67+Anthem!L67+#REF!+Molina!L67+United!L67+Wellcare!L67</f>
        <v>#REF!</v>
      </c>
      <c r="M67" s="21" t="e">
        <f>Aetna!M67+Anthem!M67+#REF!+Molina!M67+United!M67+Wellcare!M67</f>
        <v>#REF!</v>
      </c>
      <c r="N67" s="21" t="e">
        <f>Aetna!N67+Anthem!N67+#REF!+Molina!N67+United!N67+Wellcare!N67</f>
        <v>#REF!</v>
      </c>
      <c r="O67" s="21" t="e">
        <f>Aetna!O67+Anthem!O67+#REF!+Molina!O67+United!O67+Wellcare!O67</f>
        <v>#REF!</v>
      </c>
      <c r="P67" s="21" t="e">
        <f>Aetna!P67+Anthem!P67+#REF!+Molina!P67+United!P67+Wellcare!P67</f>
        <v>#REF!</v>
      </c>
      <c r="Q67" s="21" t="e">
        <f>Aetna!Q67+Anthem!Q67+#REF!+Molina!Q67+United!Q67+Wellcare!Q67</f>
        <v>#REF!</v>
      </c>
      <c r="R67" s="21" t="e">
        <f>Aetna!R67+Anthem!R67+#REF!+Molina!R67+United!R67+Wellcare!R67</f>
        <v>#REF!</v>
      </c>
      <c r="S67" s="21" t="e">
        <f>Aetna!S67+Anthem!S67+#REF!+Molina!S67+United!S67+Wellcare!S67</f>
        <v>#REF!</v>
      </c>
      <c r="T67" s="23" t="e">
        <f>Aetna!U67+Anthem!T67+#REF!+Molina!U67+United!U67+Wellcare!U67</f>
        <v>#REF!</v>
      </c>
      <c r="U67" s="24"/>
      <c r="V67" s="20" t="e">
        <f t="shared" si="29"/>
        <v>#REF!</v>
      </c>
      <c r="W67" s="21">
        <f t="shared" si="11"/>
        <v>0</v>
      </c>
      <c r="X67" s="21">
        <f t="shared" si="30"/>
        <v>0</v>
      </c>
      <c r="Y67" s="21">
        <f t="shared" si="31"/>
        <v>0</v>
      </c>
      <c r="Z67" s="21">
        <f t="shared" si="32"/>
        <v>0</v>
      </c>
      <c r="AA67" s="25">
        <f t="shared" si="33"/>
        <v>0</v>
      </c>
      <c r="AB67" s="26">
        <f t="shared" si="34"/>
        <v>0</v>
      </c>
      <c r="AC67" s="21">
        <f t="shared" si="35"/>
        <v>0</v>
      </c>
      <c r="AD67" s="21">
        <f t="shared" si="36"/>
        <v>0</v>
      </c>
      <c r="AE67" s="21">
        <f t="shared" si="37"/>
        <v>0</v>
      </c>
      <c r="AF67" s="21">
        <f t="shared" si="38"/>
        <v>0</v>
      </c>
      <c r="AG67" s="21">
        <f t="shared" si="39"/>
        <v>0</v>
      </c>
      <c r="AH67" s="21">
        <f t="shared" si="40"/>
        <v>0</v>
      </c>
      <c r="AI67" s="21">
        <f t="shared" si="41"/>
        <v>0</v>
      </c>
      <c r="AJ67" s="21">
        <f t="shared" si="42"/>
        <v>0</v>
      </c>
      <c r="AK67" s="21">
        <f t="shared" si="43"/>
        <v>0</v>
      </c>
      <c r="AL67" s="21">
        <f t="shared" si="44"/>
        <v>0</v>
      </c>
      <c r="AM67" s="23">
        <f t="shared" si="45"/>
        <v>0</v>
      </c>
    </row>
    <row r="68" spans="1:39" x14ac:dyDescent="0.25">
      <c r="A68" s="1" t="s">
        <v>117</v>
      </c>
      <c r="B68" t="s">
        <v>118</v>
      </c>
      <c r="C68" s="20" t="e">
        <f t="shared" si="27"/>
        <v>#REF!</v>
      </c>
      <c r="D68" s="21">
        <f t="shared" si="5"/>
        <v>0</v>
      </c>
      <c r="E68" s="21">
        <f t="shared" si="6"/>
        <v>0</v>
      </c>
      <c r="F68" s="21">
        <f t="shared" si="7"/>
        <v>0</v>
      </c>
      <c r="G68" s="21">
        <f t="shared" si="8"/>
        <v>0</v>
      </c>
      <c r="H68" s="27">
        <f t="shared" si="28"/>
        <v>0</v>
      </c>
      <c r="I68" s="21" t="e">
        <f>Aetna!I68+Anthem!I68+#REF!+Molina!I68+United!I68+Wellcare!I68</f>
        <v>#REF!</v>
      </c>
      <c r="J68" s="21" t="e">
        <f>Aetna!J68+Anthem!J68+#REF!+Molina!J68+United!J68+Wellcare!J68</f>
        <v>#REF!</v>
      </c>
      <c r="K68" s="21" t="e">
        <f>Aetna!K68+Anthem!K68+#REF!+Molina!K68+United!K68+Wellcare!K68</f>
        <v>#REF!</v>
      </c>
      <c r="L68" s="21" t="e">
        <f>Aetna!L68+Anthem!L68+#REF!+Molina!L68+United!L68+Wellcare!L68</f>
        <v>#REF!</v>
      </c>
      <c r="M68" s="21" t="e">
        <f>Aetna!M68+Anthem!M68+#REF!+Molina!M68+United!M68+Wellcare!M68</f>
        <v>#REF!</v>
      </c>
      <c r="N68" s="21" t="e">
        <f>Aetna!N68+Anthem!N68+#REF!+Molina!N68+United!N68+Wellcare!N68</f>
        <v>#REF!</v>
      </c>
      <c r="O68" s="21" t="e">
        <f>Aetna!O68+Anthem!O68+#REF!+Molina!O68+United!O68+Wellcare!O68</f>
        <v>#REF!</v>
      </c>
      <c r="P68" s="21" t="e">
        <f>Aetna!P68+Anthem!P68+#REF!+Molina!P68+United!P68+Wellcare!P68</f>
        <v>#REF!</v>
      </c>
      <c r="Q68" s="21" t="e">
        <f>Aetna!Q68+Anthem!Q68+#REF!+Molina!Q68+United!Q68+Wellcare!Q68</f>
        <v>#REF!</v>
      </c>
      <c r="R68" s="21" t="e">
        <f>Aetna!R68+Anthem!R68+#REF!+Molina!R68+United!R68+Wellcare!R68</f>
        <v>#REF!</v>
      </c>
      <c r="S68" s="21" t="e">
        <f>Aetna!S68+Anthem!S68+#REF!+Molina!S68+United!S68+Wellcare!S68</f>
        <v>#REF!</v>
      </c>
      <c r="T68" s="23" t="e">
        <f>Aetna!U68+Anthem!T68+#REF!+Molina!U68+United!U68+Wellcare!U68</f>
        <v>#REF!</v>
      </c>
      <c r="U68" s="24"/>
      <c r="V68" s="20" t="e">
        <f t="shared" si="29"/>
        <v>#REF!</v>
      </c>
      <c r="W68" s="21">
        <f t="shared" si="11"/>
        <v>0</v>
      </c>
      <c r="X68" s="21">
        <f t="shared" si="30"/>
        <v>0</v>
      </c>
      <c r="Y68" s="21">
        <f t="shared" si="31"/>
        <v>0</v>
      </c>
      <c r="Z68" s="21">
        <f t="shared" si="32"/>
        <v>0</v>
      </c>
      <c r="AA68" s="25">
        <f t="shared" si="33"/>
        <v>0</v>
      </c>
      <c r="AB68" s="26">
        <f t="shared" si="34"/>
        <v>0</v>
      </c>
      <c r="AC68" s="21">
        <f t="shared" si="35"/>
        <v>0</v>
      </c>
      <c r="AD68" s="21">
        <f t="shared" si="36"/>
        <v>0</v>
      </c>
      <c r="AE68" s="21">
        <f t="shared" si="37"/>
        <v>0</v>
      </c>
      <c r="AF68" s="21">
        <f t="shared" si="38"/>
        <v>0</v>
      </c>
      <c r="AG68" s="21">
        <f t="shared" si="39"/>
        <v>0</v>
      </c>
      <c r="AH68" s="21">
        <f t="shared" si="40"/>
        <v>0</v>
      </c>
      <c r="AI68" s="21">
        <f t="shared" si="41"/>
        <v>0</v>
      </c>
      <c r="AJ68" s="21">
        <f t="shared" si="42"/>
        <v>0</v>
      </c>
      <c r="AK68" s="21">
        <f t="shared" si="43"/>
        <v>0</v>
      </c>
      <c r="AL68" s="21">
        <f t="shared" si="44"/>
        <v>0</v>
      </c>
      <c r="AM68" s="23">
        <f t="shared" si="45"/>
        <v>0</v>
      </c>
    </row>
    <row r="69" spans="1:39" x14ac:dyDescent="0.25">
      <c r="A69" s="1" t="s">
        <v>119</v>
      </c>
      <c r="B69" t="s">
        <v>120</v>
      </c>
      <c r="C69" s="20" t="e">
        <f t="shared" si="27"/>
        <v>#REF!</v>
      </c>
      <c r="D69" s="21">
        <f t="shared" si="5"/>
        <v>0</v>
      </c>
      <c r="E69" s="21">
        <f t="shared" si="6"/>
        <v>0</v>
      </c>
      <c r="F69" s="21">
        <f t="shared" si="7"/>
        <v>0</v>
      </c>
      <c r="G69" s="21">
        <f t="shared" si="8"/>
        <v>0</v>
      </c>
      <c r="H69" s="27">
        <f t="shared" si="28"/>
        <v>0</v>
      </c>
      <c r="I69" s="21" t="e">
        <f>Aetna!I69+Anthem!I69+#REF!+Molina!I69+United!I69+Wellcare!I69</f>
        <v>#REF!</v>
      </c>
      <c r="J69" s="21" t="e">
        <f>Aetna!J69+Anthem!J69+#REF!+Molina!J69+United!J69+Wellcare!J69</f>
        <v>#REF!</v>
      </c>
      <c r="K69" s="21" t="e">
        <f>Aetna!K69+Anthem!K69+#REF!+Molina!K69+United!K69+Wellcare!K69</f>
        <v>#REF!</v>
      </c>
      <c r="L69" s="21" t="e">
        <f>Aetna!L69+Anthem!L69+#REF!+Molina!L69+United!L69+Wellcare!L69</f>
        <v>#REF!</v>
      </c>
      <c r="M69" s="21" t="e">
        <f>Aetna!M69+Anthem!M69+#REF!+Molina!M69+United!M69+Wellcare!M69</f>
        <v>#REF!</v>
      </c>
      <c r="N69" s="21" t="e">
        <f>Aetna!N69+Anthem!N69+#REF!+Molina!N69+United!N69+Wellcare!N69</f>
        <v>#REF!</v>
      </c>
      <c r="O69" s="21" t="e">
        <f>Aetna!O69+Anthem!O69+#REF!+Molina!O69+United!O69+Wellcare!O69</f>
        <v>#REF!</v>
      </c>
      <c r="P69" s="21" t="e">
        <f>Aetna!P69+Anthem!P69+#REF!+Molina!P69+United!P69+Wellcare!P69</f>
        <v>#REF!</v>
      </c>
      <c r="Q69" s="21" t="e">
        <f>Aetna!Q69+Anthem!Q69+#REF!+Molina!Q69+United!Q69+Wellcare!Q69</f>
        <v>#REF!</v>
      </c>
      <c r="R69" s="21" t="e">
        <f>Aetna!R69+Anthem!R69+#REF!+Molina!R69+United!R69+Wellcare!R69</f>
        <v>#REF!</v>
      </c>
      <c r="S69" s="21" t="e">
        <f>Aetna!S69+Anthem!S69+#REF!+Molina!S69+United!S69+Wellcare!S69</f>
        <v>#REF!</v>
      </c>
      <c r="T69" s="23" t="e">
        <f>Aetna!U69+Anthem!T69+#REF!+Molina!U69+United!U69+Wellcare!U69</f>
        <v>#REF!</v>
      </c>
      <c r="U69" s="24"/>
      <c r="V69" s="20" t="e">
        <f t="shared" si="29"/>
        <v>#REF!</v>
      </c>
      <c r="W69" s="21">
        <f t="shared" si="11"/>
        <v>0</v>
      </c>
      <c r="X69" s="21">
        <f t="shared" si="30"/>
        <v>0</v>
      </c>
      <c r="Y69" s="21">
        <f t="shared" si="31"/>
        <v>0</v>
      </c>
      <c r="Z69" s="21">
        <f t="shared" si="32"/>
        <v>0</v>
      </c>
      <c r="AA69" s="25">
        <f t="shared" si="33"/>
        <v>0</v>
      </c>
      <c r="AB69" s="26">
        <f t="shared" si="34"/>
        <v>0</v>
      </c>
      <c r="AC69" s="21">
        <f t="shared" si="35"/>
        <v>0</v>
      </c>
      <c r="AD69" s="21">
        <f t="shared" si="36"/>
        <v>0</v>
      </c>
      <c r="AE69" s="21">
        <f t="shared" si="37"/>
        <v>0</v>
      </c>
      <c r="AF69" s="21">
        <f t="shared" si="38"/>
        <v>0</v>
      </c>
      <c r="AG69" s="21">
        <f t="shared" si="39"/>
        <v>0</v>
      </c>
      <c r="AH69" s="21">
        <f t="shared" si="40"/>
        <v>0</v>
      </c>
      <c r="AI69" s="21">
        <f t="shared" si="41"/>
        <v>0</v>
      </c>
      <c r="AJ69" s="21">
        <f t="shared" si="42"/>
        <v>0</v>
      </c>
      <c r="AK69" s="21">
        <f t="shared" si="43"/>
        <v>0</v>
      </c>
      <c r="AL69" s="21">
        <f t="shared" si="44"/>
        <v>0</v>
      </c>
      <c r="AM69" s="23">
        <f t="shared" si="45"/>
        <v>0</v>
      </c>
    </row>
    <row r="70" spans="1:39" x14ac:dyDescent="0.25">
      <c r="A70" s="1" t="s">
        <v>121</v>
      </c>
      <c r="B70" t="s">
        <v>122</v>
      </c>
      <c r="C70" s="20" t="e">
        <f t="shared" si="27"/>
        <v>#REF!</v>
      </c>
      <c r="D70" s="21">
        <f t="shared" si="5"/>
        <v>0</v>
      </c>
      <c r="E70" s="21">
        <f t="shared" si="6"/>
        <v>0</v>
      </c>
      <c r="F70" s="21">
        <f t="shared" si="7"/>
        <v>0</v>
      </c>
      <c r="G70" s="21">
        <f t="shared" si="8"/>
        <v>0</v>
      </c>
      <c r="H70" s="27">
        <f t="shared" si="28"/>
        <v>0</v>
      </c>
      <c r="I70" s="21" t="e">
        <f>Aetna!I70+Anthem!I70+#REF!+Molina!I70+United!I70+Wellcare!I70</f>
        <v>#REF!</v>
      </c>
      <c r="J70" s="21" t="e">
        <f>Aetna!J70+Anthem!J70+#REF!+Molina!J70+United!J70+Wellcare!J70</f>
        <v>#REF!</v>
      </c>
      <c r="K70" s="21" t="e">
        <f>Aetna!K70+Anthem!K70+#REF!+Molina!K70+United!K70+Wellcare!K70</f>
        <v>#REF!</v>
      </c>
      <c r="L70" s="21" t="e">
        <f>Aetna!L70+Anthem!L70+#REF!+Molina!L70+United!L70+Wellcare!L70</f>
        <v>#REF!</v>
      </c>
      <c r="M70" s="21" t="e">
        <f>Aetna!M70+Anthem!M70+#REF!+Molina!M70+United!M70+Wellcare!M70</f>
        <v>#REF!</v>
      </c>
      <c r="N70" s="21" t="e">
        <f>Aetna!N70+Anthem!N70+#REF!+Molina!N70+United!N70+Wellcare!N70</f>
        <v>#REF!</v>
      </c>
      <c r="O70" s="21" t="e">
        <f>Aetna!O70+Anthem!O70+#REF!+Molina!O70+United!O70+Wellcare!O70</f>
        <v>#REF!</v>
      </c>
      <c r="P70" s="21" t="e">
        <f>Aetna!P70+Anthem!P70+#REF!+Molina!P70+United!P70+Wellcare!P70</f>
        <v>#REF!</v>
      </c>
      <c r="Q70" s="21" t="e">
        <f>Aetna!Q70+Anthem!Q70+#REF!+Molina!Q70+United!Q70+Wellcare!Q70</f>
        <v>#REF!</v>
      </c>
      <c r="R70" s="21" t="e">
        <f>Aetna!R70+Anthem!R70+#REF!+Molina!R70+United!R70+Wellcare!R70</f>
        <v>#REF!</v>
      </c>
      <c r="S70" s="21" t="e">
        <f>Aetna!S70+Anthem!S70+#REF!+Molina!S70+United!S70+Wellcare!S70</f>
        <v>#REF!</v>
      </c>
      <c r="T70" s="23" t="e">
        <f>Aetna!U70+Anthem!T70+#REF!+Molina!U70+United!U70+Wellcare!U70</f>
        <v>#REF!</v>
      </c>
      <c r="U70" s="24"/>
      <c r="V70" s="20" t="e">
        <f t="shared" si="29"/>
        <v>#REF!</v>
      </c>
      <c r="W70" s="21">
        <f t="shared" si="11"/>
        <v>0</v>
      </c>
      <c r="X70" s="21">
        <f t="shared" si="30"/>
        <v>0</v>
      </c>
      <c r="Y70" s="21">
        <f t="shared" si="31"/>
        <v>0</v>
      </c>
      <c r="Z70" s="21">
        <f t="shared" si="32"/>
        <v>0</v>
      </c>
      <c r="AA70" s="25">
        <f t="shared" si="33"/>
        <v>0</v>
      </c>
      <c r="AB70" s="26">
        <f t="shared" si="34"/>
        <v>0</v>
      </c>
      <c r="AC70" s="21">
        <f t="shared" si="35"/>
        <v>0</v>
      </c>
      <c r="AD70" s="21">
        <f t="shared" si="36"/>
        <v>0</v>
      </c>
      <c r="AE70" s="21">
        <f t="shared" si="37"/>
        <v>0</v>
      </c>
      <c r="AF70" s="21">
        <f t="shared" si="38"/>
        <v>0</v>
      </c>
      <c r="AG70" s="21">
        <f t="shared" si="39"/>
        <v>0</v>
      </c>
      <c r="AH70" s="21">
        <f t="shared" si="40"/>
        <v>0</v>
      </c>
      <c r="AI70" s="21">
        <f t="shared" si="41"/>
        <v>0</v>
      </c>
      <c r="AJ70" s="21">
        <f t="shared" si="42"/>
        <v>0</v>
      </c>
      <c r="AK70" s="21">
        <f t="shared" si="43"/>
        <v>0</v>
      </c>
      <c r="AL70" s="21">
        <f t="shared" si="44"/>
        <v>0</v>
      </c>
      <c r="AM70" s="23">
        <f t="shared" si="45"/>
        <v>0</v>
      </c>
    </row>
    <row r="71" spans="1:39" x14ac:dyDescent="0.25">
      <c r="A71" s="1" t="s">
        <v>123</v>
      </c>
      <c r="B71" t="s">
        <v>124</v>
      </c>
      <c r="C71" s="20" t="e">
        <f t="shared" si="27"/>
        <v>#REF!</v>
      </c>
      <c r="D71" s="21">
        <f t="shared" si="5"/>
        <v>0</v>
      </c>
      <c r="E71" s="21">
        <f t="shared" si="6"/>
        <v>0</v>
      </c>
      <c r="F71" s="21">
        <f t="shared" si="7"/>
        <v>0</v>
      </c>
      <c r="G71" s="21">
        <f t="shared" si="8"/>
        <v>0</v>
      </c>
      <c r="H71" s="27">
        <f t="shared" si="28"/>
        <v>0</v>
      </c>
      <c r="I71" s="21" t="e">
        <f>Aetna!I71+Anthem!I71+#REF!+Molina!I71+United!I71+Wellcare!I71</f>
        <v>#REF!</v>
      </c>
      <c r="J71" s="21" t="e">
        <f>Aetna!J71+Anthem!J71+#REF!+Molina!J71+United!J71+Wellcare!J71</f>
        <v>#REF!</v>
      </c>
      <c r="K71" s="21" t="e">
        <f>Aetna!K71+Anthem!K71+#REF!+Molina!K71+United!K71+Wellcare!K71</f>
        <v>#REF!</v>
      </c>
      <c r="L71" s="21" t="e">
        <f>Aetna!L71+Anthem!L71+#REF!+Molina!L71+United!L71+Wellcare!L71</f>
        <v>#REF!</v>
      </c>
      <c r="M71" s="21" t="e">
        <f>Aetna!M71+Anthem!M71+#REF!+Molina!M71+United!M71+Wellcare!M71</f>
        <v>#REF!</v>
      </c>
      <c r="N71" s="21" t="e">
        <f>Aetna!N71+Anthem!N71+#REF!+Molina!N71+United!N71+Wellcare!N71</f>
        <v>#REF!</v>
      </c>
      <c r="O71" s="21" t="e">
        <f>Aetna!O71+Anthem!O71+#REF!+Molina!O71+United!O71+Wellcare!O71</f>
        <v>#REF!</v>
      </c>
      <c r="P71" s="21" t="e">
        <f>Aetna!P71+Anthem!P71+#REF!+Molina!P71+United!P71+Wellcare!P71</f>
        <v>#REF!</v>
      </c>
      <c r="Q71" s="21" t="e">
        <f>Aetna!Q71+Anthem!Q71+#REF!+Molina!Q71+United!Q71+Wellcare!Q71</f>
        <v>#REF!</v>
      </c>
      <c r="R71" s="21" t="e">
        <f>Aetna!R71+Anthem!R71+#REF!+Molina!R71+United!R71+Wellcare!R71</f>
        <v>#REF!</v>
      </c>
      <c r="S71" s="21" t="e">
        <f>Aetna!S71+Anthem!S71+#REF!+Molina!S71+United!S71+Wellcare!S71</f>
        <v>#REF!</v>
      </c>
      <c r="T71" s="23" t="e">
        <f>Aetna!U71+Anthem!T71+#REF!+Molina!U71+United!U71+Wellcare!U71</f>
        <v>#REF!</v>
      </c>
      <c r="U71" s="24"/>
      <c r="V71" s="20" t="e">
        <f t="shared" si="29"/>
        <v>#REF!</v>
      </c>
      <c r="W71" s="21">
        <f t="shared" si="11"/>
        <v>0</v>
      </c>
      <c r="X71" s="21">
        <f t="shared" si="30"/>
        <v>0</v>
      </c>
      <c r="Y71" s="21">
        <f t="shared" si="31"/>
        <v>0</v>
      </c>
      <c r="Z71" s="21">
        <f t="shared" si="32"/>
        <v>0</v>
      </c>
      <c r="AA71" s="25">
        <f t="shared" si="33"/>
        <v>0</v>
      </c>
      <c r="AB71" s="26">
        <f t="shared" si="34"/>
        <v>0</v>
      </c>
      <c r="AC71" s="21">
        <f t="shared" si="35"/>
        <v>0</v>
      </c>
      <c r="AD71" s="21">
        <f t="shared" si="36"/>
        <v>0</v>
      </c>
      <c r="AE71" s="21">
        <f t="shared" si="37"/>
        <v>0</v>
      </c>
      <c r="AF71" s="21">
        <f t="shared" si="38"/>
        <v>0</v>
      </c>
      <c r="AG71" s="21">
        <f t="shared" si="39"/>
        <v>0</v>
      </c>
      <c r="AH71" s="21">
        <f t="shared" si="40"/>
        <v>0</v>
      </c>
      <c r="AI71" s="21">
        <f t="shared" si="41"/>
        <v>0</v>
      </c>
      <c r="AJ71" s="21">
        <f t="shared" si="42"/>
        <v>0</v>
      </c>
      <c r="AK71" s="21">
        <f t="shared" si="43"/>
        <v>0</v>
      </c>
      <c r="AL71" s="21">
        <f t="shared" si="44"/>
        <v>0</v>
      </c>
      <c r="AM71" s="23">
        <f t="shared" si="45"/>
        <v>0</v>
      </c>
    </row>
    <row r="72" spans="1:39" x14ac:dyDescent="0.25">
      <c r="A72" s="1" t="s">
        <v>125</v>
      </c>
      <c r="B72" t="s">
        <v>126</v>
      </c>
      <c r="C72" s="20" t="e">
        <f t="shared" si="27"/>
        <v>#REF!</v>
      </c>
      <c r="D72" s="21">
        <f t="shared" si="5"/>
        <v>0</v>
      </c>
      <c r="E72" s="21">
        <f t="shared" si="6"/>
        <v>0</v>
      </c>
      <c r="F72" s="21">
        <f t="shared" si="7"/>
        <v>0</v>
      </c>
      <c r="G72" s="21">
        <f t="shared" si="8"/>
        <v>0</v>
      </c>
      <c r="H72" s="27">
        <f t="shared" si="28"/>
        <v>0</v>
      </c>
      <c r="I72" s="21" t="e">
        <f>Aetna!I72+Anthem!I72+#REF!+Molina!I72+United!I72+Wellcare!I72</f>
        <v>#REF!</v>
      </c>
      <c r="J72" s="21" t="e">
        <f>Aetna!J72+Anthem!J72+#REF!+Molina!J72+United!J72+Wellcare!J72</f>
        <v>#REF!</v>
      </c>
      <c r="K72" s="21" t="e">
        <f>Aetna!K72+Anthem!K72+#REF!+Molina!K72+United!K72+Wellcare!K72</f>
        <v>#REF!</v>
      </c>
      <c r="L72" s="21" t="e">
        <f>Aetna!L72+Anthem!L72+#REF!+Molina!L72+United!L72+Wellcare!L72</f>
        <v>#REF!</v>
      </c>
      <c r="M72" s="21" t="e">
        <f>Aetna!M72+Anthem!M72+#REF!+Molina!M72+United!M72+Wellcare!M72</f>
        <v>#REF!</v>
      </c>
      <c r="N72" s="21" t="e">
        <f>Aetna!N72+Anthem!N72+#REF!+Molina!N72+United!N72+Wellcare!N72</f>
        <v>#REF!</v>
      </c>
      <c r="O72" s="21" t="e">
        <f>Aetna!O72+Anthem!O72+#REF!+Molina!O72+United!O72+Wellcare!O72</f>
        <v>#REF!</v>
      </c>
      <c r="P72" s="21" t="e">
        <f>Aetna!P72+Anthem!P72+#REF!+Molina!P72+United!P72+Wellcare!P72</f>
        <v>#REF!</v>
      </c>
      <c r="Q72" s="21" t="e">
        <f>Aetna!Q72+Anthem!Q72+#REF!+Molina!Q72+United!Q72+Wellcare!Q72</f>
        <v>#REF!</v>
      </c>
      <c r="R72" s="21" t="e">
        <f>Aetna!R72+Anthem!R72+#REF!+Molina!R72+United!R72+Wellcare!R72</f>
        <v>#REF!</v>
      </c>
      <c r="S72" s="21" t="e">
        <f>Aetna!S72+Anthem!S72+#REF!+Molina!S72+United!S72+Wellcare!S72</f>
        <v>#REF!</v>
      </c>
      <c r="T72" s="23" t="e">
        <f>Aetna!U72+Anthem!T72+#REF!+Molina!U72+United!U72+Wellcare!U72</f>
        <v>#REF!</v>
      </c>
      <c r="U72" s="24"/>
      <c r="V72" s="20" t="e">
        <f t="shared" si="29"/>
        <v>#REF!</v>
      </c>
      <c r="W72" s="21">
        <f t="shared" si="11"/>
        <v>0</v>
      </c>
      <c r="X72" s="21">
        <f t="shared" si="30"/>
        <v>0</v>
      </c>
      <c r="Y72" s="21">
        <f t="shared" si="31"/>
        <v>0</v>
      </c>
      <c r="Z72" s="21">
        <f t="shared" si="32"/>
        <v>0</v>
      </c>
      <c r="AA72" s="25">
        <f t="shared" si="33"/>
        <v>0</v>
      </c>
      <c r="AB72" s="26">
        <f t="shared" si="34"/>
        <v>0</v>
      </c>
      <c r="AC72" s="21">
        <f t="shared" si="35"/>
        <v>0</v>
      </c>
      <c r="AD72" s="21">
        <f t="shared" si="36"/>
        <v>0</v>
      </c>
      <c r="AE72" s="21">
        <f t="shared" si="37"/>
        <v>0</v>
      </c>
      <c r="AF72" s="21">
        <f t="shared" si="38"/>
        <v>0</v>
      </c>
      <c r="AG72" s="21">
        <f t="shared" si="39"/>
        <v>0</v>
      </c>
      <c r="AH72" s="21">
        <f t="shared" si="40"/>
        <v>0</v>
      </c>
      <c r="AI72" s="21">
        <f t="shared" si="41"/>
        <v>0</v>
      </c>
      <c r="AJ72" s="21">
        <f t="shared" si="42"/>
        <v>0</v>
      </c>
      <c r="AK72" s="21">
        <f t="shared" si="43"/>
        <v>0</v>
      </c>
      <c r="AL72" s="21">
        <f t="shared" si="44"/>
        <v>0</v>
      </c>
      <c r="AM72" s="23">
        <f t="shared" si="45"/>
        <v>0</v>
      </c>
    </row>
    <row r="73" spans="1:39" x14ac:dyDescent="0.25">
      <c r="A73" s="1" t="s">
        <v>127</v>
      </c>
      <c r="B73" t="s">
        <v>128</v>
      </c>
      <c r="C73" s="20" t="e">
        <f t="shared" si="27"/>
        <v>#REF!</v>
      </c>
      <c r="D73" s="21">
        <f t="shared" si="5"/>
        <v>0</v>
      </c>
      <c r="E73" s="21">
        <f t="shared" si="6"/>
        <v>0</v>
      </c>
      <c r="F73" s="21">
        <f t="shared" si="7"/>
        <v>0</v>
      </c>
      <c r="G73" s="21">
        <f t="shared" si="8"/>
        <v>0</v>
      </c>
      <c r="H73" s="27">
        <f t="shared" si="28"/>
        <v>0</v>
      </c>
      <c r="I73" s="21" t="e">
        <f>Aetna!I73+Anthem!I73+#REF!+Molina!I73+United!I73+Wellcare!I73</f>
        <v>#REF!</v>
      </c>
      <c r="J73" s="21" t="e">
        <f>Aetna!J73+Anthem!J73+#REF!+Molina!J73+United!J73+Wellcare!J73</f>
        <v>#REF!</v>
      </c>
      <c r="K73" s="21" t="e">
        <f>Aetna!K73+Anthem!K73+#REF!+Molina!K73+United!K73+Wellcare!K73</f>
        <v>#REF!</v>
      </c>
      <c r="L73" s="21" t="e">
        <f>Aetna!L73+Anthem!L73+#REF!+Molina!L73+United!L73+Wellcare!L73</f>
        <v>#REF!</v>
      </c>
      <c r="M73" s="21" t="e">
        <f>Aetna!M73+Anthem!M73+#REF!+Molina!M73+United!M73+Wellcare!M73</f>
        <v>#REF!</v>
      </c>
      <c r="N73" s="21" t="e">
        <f>Aetna!N73+Anthem!N73+#REF!+Molina!N73+United!N73+Wellcare!N73</f>
        <v>#REF!</v>
      </c>
      <c r="O73" s="21" t="e">
        <f>Aetna!O73+Anthem!O73+#REF!+Molina!O73+United!O73+Wellcare!O73</f>
        <v>#REF!</v>
      </c>
      <c r="P73" s="21" t="e">
        <f>Aetna!P73+Anthem!P73+#REF!+Molina!P73+United!P73+Wellcare!P73</f>
        <v>#REF!</v>
      </c>
      <c r="Q73" s="21" t="e">
        <f>Aetna!Q73+Anthem!Q73+#REF!+Molina!Q73+United!Q73+Wellcare!Q73</f>
        <v>#REF!</v>
      </c>
      <c r="R73" s="21" t="e">
        <f>Aetna!R73+Anthem!R73+#REF!+Molina!R73+United!R73+Wellcare!R73</f>
        <v>#REF!</v>
      </c>
      <c r="S73" s="21" t="e">
        <f>Aetna!S73+Anthem!S73+#REF!+Molina!S73+United!S73+Wellcare!S73</f>
        <v>#REF!</v>
      </c>
      <c r="T73" s="23" t="e">
        <f>Aetna!U73+Anthem!T73+#REF!+Molina!U73+United!U73+Wellcare!U73</f>
        <v>#REF!</v>
      </c>
      <c r="U73" s="24"/>
      <c r="V73" s="20" t="e">
        <f t="shared" si="29"/>
        <v>#REF!</v>
      </c>
      <c r="W73" s="21">
        <f t="shared" si="11"/>
        <v>0</v>
      </c>
      <c r="X73" s="21">
        <f t="shared" si="30"/>
        <v>0</v>
      </c>
      <c r="Y73" s="21">
        <f t="shared" si="31"/>
        <v>0</v>
      </c>
      <c r="Z73" s="21">
        <f t="shared" si="32"/>
        <v>0</v>
      </c>
      <c r="AA73" s="25">
        <f t="shared" si="33"/>
        <v>0</v>
      </c>
      <c r="AB73" s="26">
        <f t="shared" si="34"/>
        <v>0</v>
      </c>
      <c r="AC73" s="21">
        <f t="shared" si="35"/>
        <v>0</v>
      </c>
      <c r="AD73" s="21">
        <f t="shared" si="36"/>
        <v>0</v>
      </c>
      <c r="AE73" s="21">
        <f t="shared" si="37"/>
        <v>0</v>
      </c>
      <c r="AF73" s="21">
        <f t="shared" si="38"/>
        <v>0</v>
      </c>
      <c r="AG73" s="21">
        <f t="shared" si="39"/>
        <v>0</v>
      </c>
      <c r="AH73" s="21">
        <f t="shared" si="40"/>
        <v>0</v>
      </c>
      <c r="AI73" s="21">
        <f t="shared" si="41"/>
        <v>0</v>
      </c>
      <c r="AJ73" s="21">
        <f t="shared" si="42"/>
        <v>0</v>
      </c>
      <c r="AK73" s="21">
        <f t="shared" si="43"/>
        <v>0</v>
      </c>
      <c r="AL73" s="21">
        <f t="shared" si="44"/>
        <v>0</v>
      </c>
      <c r="AM73" s="23">
        <f t="shared" si="45"/>
        <v>0</v>
      </c>
    </row>
    <row r="74" spans="1:39" x14ac:dyDescent="0.25">
      <c r="A74" s="1" t="s">
        <v>129</v>
      </c>
      <c r="B74" t="s">
        <v>130</v>
      </c>
      <c r="C74" s="20" t="e">
        <f t="shared" si="27"/>
        <v>#REF!</v>
      </c>
      <c r="D74" s="21">
        <f t="shared" si="5"/>
        <v>0</v>
      </c>
      <c r="E74" s="21">
        <f t="shared" si="6"/>
        <v>0</v>
      </c>
      <c r="F74" s="21">
        <f t="shared" si="7"/>
        <v>0</v>
      </c>
      <c r="G74" s="21">
        <f t="shared" si="8"/>
        <v>0</v>
      </c>
      <c r="H74" s="27">
        <f t="shared" si="28"/>
        <v>0</v>
      </c>
      <c r="I74" s="21" t="e">
        <f>Aetna!I74+Anthem!I74+#REF!+Molina!I74+United!I74+Wellcare!I74</f>
        <v>#REF!</v>
      </c>
      <c r="J74" s="21" t="e">
        <f>Aetna!J74+Anthem!J74+#REF!+Molina!J74+United!J74+Wellcare!J74</f>
        <v>#REF!</v>
      </c>
      <c r="K74" s="21" t="e">
        <f>Aetna!K74+Anthem!K74+#REF!+Molina!K74+United!K74+Wellcare!K74</f>
        <v>#REF!</v>
      </c>
      <c r="L74" s="21" t="e">
        <f>Aetna!L74+Anthem!L74+#REF!+Molina!L74+United!L74+Wellcare!L74</f>
        <v>#REF!</v>
      </c>
      <c r="M74" s="21" t="e">
        <f>Aetna!M74+Anthem!M74+#REF!+Molina!M74+United!M74+Wellcare!M74</f>
        <v>#REF!</v>
      </c>
      <c r="N74" s="21" t="e">
        <f>Aetna!N74+Anthem!N74+#REF!+Molina!N74+United!N74+Wellcare!N74</f>
        <v>#REF!</v>
      </c>
      <c r="O74" s="21" t="e">
        <f>Aetna!O74+Anthem!O74+#REF!+Molina!O74+United!O74+Wellcare!O74</f>
        <v>#REF!</v>
      </c>
      <c r="P74" s="21" t="e">
        <f>Aetna!P74+Anthem!P74+#REF!+Molina!P74+United!P74+Wellcare!P74</f>
        <v>#REF!</v>
      </c>
      <c r="Q74" s="21" t="e">
        <f>Aetna!Q74+Anthem!Q74+#REF!+Molina!Q74+United!Q74+Wellcare!Q74</f>
        <v>#REF!</v>
      </c>
      <c r="R74" s="21" t="e">
        <f>Aetna!R74+Anthem!R74+#REF!+Molina!R74+United!R74+Wellcare!R74</f>
        <v>#REF!</v>
      </c>
      <c r="S74" s="21" t="e">
        <f>Aetna!S74+Anthem!S74+#REF!+Molina!S74+United!S74+Wellcare!S74</f>
        <v>#REF!</v>
      </c>
      <c r="T74" s="23" t="e">
        <f>Aetna!U74+Anthem!T74+#REF!+Molina!U74+United!U74+Wellcare!U74</f>
        <v>#REF!</v>
      </c>
      <c r="U74" s="24"/>
      <c r="V74" s="20" t="e">
        <f t="shared" si="29"/>
        <v>#REF!</v>
      </c>
      <c r="W74" s="21">
        <f t="shared" si="11"/>
        <v>0</v>
      </c>
      <c r="X74" s="21">
        <f t="shared" si="30"/>
        <v>0</v>
      </c>
      <c r="Y74" s="21">
        <f t="shared" si="31"/>
        <v>0</v>
      </c>
      <c r="Z74" s="21">
        <f t="shared" si="32"/>
        <v>0</v>
      </c>
      <c r="AA74" s="25">
        <f t="shared" si="33"/>
        <v>0</v>
      </c>
      <c r="AB74" s="26">
        <f t="shared" si="34"/>
        <v>0</v>
      </c>
      <c r="AC74" s="21">
        <f t="shared" si="35"/>
        <v>0</v>
      </c>
      <c r="AD74" s="21">
        <f t="shared" si="36"/>
        <v>0</v>
      </c>
      <c r="AE74" s="21">
        <f t="shared" si="37"/>
        <v>0</v>
      </c>
      <c r="AF74" s="21">
        <f t="shared" si="38"/>
        <v>0</v>
      </c>
      <c r="AG74" s="21">
        <f t="shared" si="39"/>
        <v>0</v>
      </c>
      <c r="AH74" s="21">
        <f t="shared" si="40"/>
        <v>0</v>
      </c>
      <c r="AI74" s="21">
        <f t="shared" si="41"/>
        <v>0</v>
      </c>
      <c r="AJ74" s="21">
        <f t="shared" si="42"/>
        <v>0</v>
      </c>
      <c r="AK74" s="21">
        <f t="shared" si="43"/>
        <v>0</v>
      </c>
      <c r="AL74" s="21">
        <f t="shared" si="44"/>
        <v>0</v>
      </c>
      <c r="AM74" s="23">
        <f t="shared" si="45"/>
        <v>0</v>
      </c>
    </row>
    <row r="75" spans="1:39" x14ac:dyDescent="0.25">
      <c r="A75" s="1" t="s">
        <v>131</v>
      </c>
      <c r="B75" t="s">
        <v>132</v>
      </c>
      <c r="C75" s="20" t="e">
        <f t="shared" si="27"/>
        <v>#REF!</v>
      </c>
      <c r="D75" s="21">
        <f t="shared" si="5"/>
        <v>0</v>
      </c>
      <c r="E75" s="21">
        <f t="shared" si="6"/>
        <v>0</v>
      </c>
      <c r="F75" s="21">
        <f t="shared" si="7"/>
        <v>0</v>
      </c>
      <c r="G75" s="21">
        <f t="shared" si="8"/>
        <v>0</v>
      </c>
      <c r="H75" s="27">
        <f t="shared" si="28"/>
        <v>0</v>
      </c>
      <c r="I75" s="21" t="e">
        <f>Aetna!I75+Anthem!I75+#REF!+Molina!I75+United!I75+Wellcare!I75</f>
        <v>#REF!</v>
      </c>
      <c r="J75" s="21" t="e">
        <f>Aetna!J75+Anthem!J75+#REF!+Molina!J75+United!J75+Wellcare!J75</f>
        <v>#REF!</v>
      </c>
      <c r="K75" s="21" t="e">
        <f>Aetna!K75+Anthem!K75+#REF!+Molina!K75+United!K75+Wellcare!K75</f>
        <v>#REF!</v>
      </c>
      <c r="L75" s="21" t="e">
        <f>Aetna!L75+Anthem!L75+#REF!+Molina!L75+United!L75+Wellcare!L75</f>
        <v>#REF!</v>
      </c>
      <c r="M75" s="21" t="e">
        <f>Aetna!M75+Anthem!M75+#REF!+Molina!M75+United!M75+Wellcare!M75</f>
        <v>#REF!</v>
      </c>
      <c r="N75" s="21" t="e">
        <f>Aetna!N75+Anthem!N75+#REF!+Molina!N75+United!N75+Wellcare!N75</f>
        <v>#REF!</v>
      </c>
      <c r="O75" s="21" t="e">
        <f>Aetna!O75+Anthem!O75+#REF!+Molina!O75+United!O75+Wellcare!O75</f>
        <v>#REF!</v>
      </c>
      <c r="P75" s="21" t="e">
        <f>Aetna!P75+Anthem!P75+#REF!+Molina!P75+United!P75+Wellcare!P75</f>
        <v>#REF!</v>
      </c>
      <c r="Q75" s="21" t="e">
        <f>Aetna!Q75+Anthem!Q75+#REF!+Molina!Q75+United!Q75+Wellcare!Q75</f>
        <v>#REF!</v>
      </c>
      <c r="R75" s="21" t="e">
        <f>Aetna!R75+Anthem!R75+#REF!+Molina!R75+United!R75+Wellcare!R75</f>
        <v>#REF!</v>
      </c>
      <c r="S75" s="21" t="e">
        <f>Aetna!S75+Anthem!S75+#REF!+Molina!S75+United!S75+Wellcare!S75</f>
        <v>#REF!</v>
      </c>
      <c r="T75" s="23" t="e">
        <f>Aetna!U75+Anthem!T75+#REF!+Molina!U75+United!U75+Wellcare!U75</f>
        <v>#REF!</v>
      </c>
      <c r="U75" s="24"/>
      <c r="V75" s="20" t="e">
        <f t="shared" si="29"/>
        <v>#REF!</v>
      </c>
      <c r="W75" s="21">
        <f t="shared" si="11"/>
        <v>0</v>
      </c>
      <c r="X75" s="21">
        <f t="shared" si="30"/>
        <v>0</v>
      </c>
      <c r="Y75" s="21">
        <f t="shared" si="31"/>
        <v>0</v>
      </c>
      <c r="Z75" s="21">
        <f t="shared" si="32"/>
        <v>0</v>
      </c>
      <c r="AA75" s="25">
        <f t="shared" si="33"/>
        <v>0</v>
      </c>
      <c r="AB75" s="26">
        <f t="shared" si="34"/>
        <v>0</v>
      </c>
      <c r="AC75" s="21">
        <f t="shared" si="35"/>
        <v>0</v>
      </c>
      <c r="AD75" s="21">
        <f t="shared" si="36"/>
        <v>0</v>
      </c>
      <c r="AE75" s="21">
        <f t="shared" si="37"/>
        <v>0</v>
      </c>
      <c r="AF75" s="21">
        <f t="shared" si="38"/>
        <v>0</v>
      </c>
      <c r="AG75" s="21">
        <f t="shared" si="39"/>
        <v>0</v>
      </c>
      <c r="AH75" s="21">
        <f t="shared" si="40"/>
        <v>0</v>
      </c>
      <c r="AI75" s="21">
        <f t="shared" si="41"/>
        <v>0</v>
      </c>
      <c r="AJ75" s="21">
        <f t="shared" si="42"/>
        <v>0</v>
      </c>
      <c r="AK75" s="21">
        <f t="shared" si="43"/>
        <v>0</v>
      </c>
      <c r="AL75" s="21">
        <f t="shared" si="44"/>
        <v>0</v>
      </c>
      <c r="AM75" s="23">
        <f t="shared" si="45"/>
        <v>0</v>
      </c>
    </row>
    <row r="76" spans="1:39" x14ac:dyDescent="0.25">
      <c r="A76" s="1" t="s">
        <v>133</v>
      </c>
      <c r="B76" t="s">
        <v>134</v>
      </c>
      <c r="C76" s="20" t="e">
        <f t="shared" si="27"/>
        <v>#REF!</v>
      </c>
      <c r="D76" s="21">
        <f t="shared" si="5"/>
        <v>0</v>
      </c>
      <c r="E76" s="21">
        <f t="shared" si="6"/>
        <v>0</v>
      </c>
      <c r="F76" s="21">
        <f t="shared" si="7"/>
        <v>0</v>
      </c>
      <c r="G76" s="21">
        <f t="shared" si="8"/>
        <v>0</v>
      </c>
      <c r="H76" s="27">
        <f t="shared" si="28"/>
        <v>0</v>
      </c>
      <c r="I76" s="21" t="e">
        <f>Aetna!I76+Anthem!I76+#REF!+Molina!I76+United!I76+Wellcare!I76</f>
        <v>#REF!</v>
      </c>
      <c r="J76" s="21" t="e">
        <f>Aetna!J76+Anthem!J76+#REF!+Molina!J76+United!J76+Wellcare!J76</f>
        <v>#REF!</v>
      </c>
      <c r="K76" s="21" t="e">
        <f>Aetna!K76+Anthem!K76+#REF!+Molina!K76+United!K76+Wellcare!K76</f>
        <v>#REF!</v>
      </c>
      <c r="L76" s="21" t="e">
        <f>Aetna!L76+Anthem!L76+#REF!+Molina!L76+United!L76+Wellcare!L76</f>
        <v>#REF!</v>
      </c>
      <c r="M76" s="21" t="e">
        <f>Aetna!M76+Anthem!M76+#REF!+Molina!M76+United!M76+Wellcare!M76</f>
        <v>#REF!</v>
      </c>
      <c r="N76" s="21" t="e">
        <f>Aetna!N76+Anthem!N76+#REF!+Molina!N76+United!N76+Wellcare!N76</f>
        <v>#REF!</v>
      </c>
      <c r="O76" s="21" t="e">
        <f>Aetna!O76+Anthem!O76+#REF!+Molina!O76+United!O76+Wellcare!O76</f>
        <v>#REF!</v>
      </c>
      <c r="P76" s="21" t="e">
        <f>Aetna!P76+Anthem!P76+#REF!+Molina!P76+United!P76+Wellcare!P76</f>
        <v>#REF!</v>
      </c>
      <c r="Q76" s="21" t="e">
        <f>Aetna!Q76+Anthem!Q76+#REF!+Molina!Q76+United!Q76+Wellcare!Q76</f>
        <v>#REF!</v>
      </c>
      <c r="R76" s="21" t="e">
        <f>Aetna!R76+Anthem!R76+#REF!+Molina!R76+United!R76+Wellcare!R76</f>
        <v>#REF!</v>
      </c>
      <c r="S76" s="21" t="e">
        <f>Aetna!S76+Anthem!S76+#REF!+Molina!S76+United!S76+Wellcare!S76</f>
        <v>#REF!</v>
      </c>
      <c r="T76" s="23" t="e">
        <f>Aetna!U76+Anthem!T76+#REF!+Molina!U76+United!U76+Wellcare!U76</f>
        <v>#REF!</v>
      </c>
      <c r="U76" s="24"/>
      <c r="V76" s="20" t="e">
        <f t="shared" si="29"/>
        <v>#REF!</v>
      </c>
      <c r="W76" s="21">
        <f t="shared" si="11"/>
        <v>0</v>
      </c>
      <c r="X76" s="21">
        <f t="shared" si="30"/>
        <v>0</v>
      </c>
      <c r="Y76" s="21">
        <f t="shared" si="31"/>
        <v>0</v>
      </c>
      <c r="Z76" s="21">
        <f t="shared" si="32"/>
        <v>0</v>
      </c>
      <c r="AA76" s="25">
        <f t="shared" si="33"/>
        <v>0</v>
      </c>
      <c r="AB76" s="26">
        <f t="shared" si="34"/>
        <v>0</v>
      </c>
      <c r="AC76" s="21">
        <f t="shared" si="35"/>
        <v>0</v>
      </c>
      <c r="AD76" s="21">
        <f t="shared" si="36"/>
        <v>0</v>
      </c>
      <c r="AE76" s="21">
        <f t="shared" si="37"/>
        <v>0</v>
      </c>
      <c r="AF76" s="21">
        <f t="shared" si="38"/>
        <v>0</v>
      </c>
      <c r="AG76" s="21">
        <f t="shared" si="39"/>
        <v>0</v>
      </c>
      <c r="AH76" s="21">
        <f t="shared" si="40"/>
        <v>0</v>
      </c>
      <c r="AI76" s="21">
        <f t="shared" si="41"/>
        <v>0</v>
      </c>
      <c r="AJ76" s="21">
        <f t="shared" si="42"/>
        <v>0</v>
      </c>
      <c r="AK76" s="21">
        <f t="shared" si="43"/>
        <v>0</v>
      </c>
      <c r="AL76" s="21">
        <f t="shared" si="44"/>
        <v>0</v>
      </c>
      <c r="AM76" s="23">
        <f t="shared" si="45"/>
        <v>0</v>
      </c>
    </row>
    <row r="77" spans="1:39" x14ac:dyDescent="0.25">
      <c r="A77" s="1" t="s">
        <v>135</v>
      </c>
      <c r="B77" t="s">
        <v>136</v>
      </c>
      <c r="C77" s="20" t="e">
        <f t="shared" si="27"/>
        <v>#REF!</v>
      </c>
      <c r="D77" s="21">
        <f t="shared" si="5"/>
        <v>0</v>
      </c>
      <c r="E77" s="21">
        <f t="shared" si="6"/>
        <v>0</v>
      </c>
      <c r="F77" s="21">
        <f t="shared" si="7"/>
        <v>0</v>
      </c>
      <c r="G77" s="21">
        <f t="shared" si="8"/>
        <v>0</v>
      </c>
      <c r="H77" s="27">
        <f t="shared" si="28"/>
        <v>0</v>
      </c>
      <c r="I77" s="21" t="e">
        <f>Aetna!I77+Anthem!I77+#REF!+Molina!I77+United!I77+Wellcare!I77</f>
        <v>#REF!</v>
      </c>
      <c r="J77" s="21" t="e">
        <f>Aetna!J77+Anthem!J77+#REF!+Molina!J77+United!J77+Wellcare!J77</f>
        <v>#REF!</v>
      </c>
      <c r="K77" s="21" t="e">
        <f>Aetna!K77+Anthem!K77+#REF!+Molina!K77+United!K77+Wellcare!K77</f>
        <v>#REF!</v>
      </c>
      <c r="L77" s="21" t="e">
        <f>Aetna!L77+Anthem!L77+#REF!+Molina!L77+United!L77+Wellcare!L77</f>
        <v>#REF!</v>
      </c>
      <c r="M77" s="21" t="e">
        <f>Aetna!M77+Anthem!M77+#REF!+Molina!M77+United!M77+Wellcare!M77</f>
        <v>#REF!</v>
      </c>
      <c r="N77" s="21" t="e">
        <f>Aetna!N77+Anthem!N77+#REF!+Molina!N77+United!N77+Wellcare!N77</f>
        <v>#REF!</v>
      </c>
      <c r="O77" s="21" t="e">
        <f>Aetna!O77+Anthem!O77+#REF!+Molina!O77+United!O77+Wellcare!O77</f>
        <v>#REF!</v>
      </c>
      <c r="P77" s="21" t="e">
        <f>Aetna!P77+Anthem!P77+#REF!+Molina!P77+United!P77+Wellcare!P77</f>
        <v>#REF!</v>
      </c>
      <c r="Q77" s="21" t="e">
        <f>Aetna!Q77+Anthem!Q77+#REF!+Molina!Q77+United!Q77+Wellcare!Q77</f>
        <v>#REF!</v>
      </c>
      <c r="R77" s="21" t="e">
        <f>Aetna!R77+Anthem!R77+#REF!+Molina!R77+United!R77+Wellcare!R77</f>
        <v>#REF!</v>
      </c>
      <c r="S77" s="21" t="e">
        <f>Aetna!S77+Anthem!S77+#REF!+Molina!S77+United!S77+Wellcare!S77</f>
        <v>#REF!</v>
      </c>
      <c r="T77" s="23" t="e">
        <f>Aetna!U77+Anthem!T77+#REF!+Molina!U77+United!U77+Wellcare!U77</f>
        <v>#REF!</v>
      </c>
      <c r="U77" s="24"/>
      <c r="V77" s="20" t="e">
        <f t="shared" si="29"/>
        <v>#REF!</v>
      </c>
      <c r="W77" s="21">
        <f t="shared" si="11"/>
        <v>0</v>
      </c>
      <c r="X77" s="21">
        <f t="shared" si="30"/>
        <v>0</v>
      </c>
      <c r="Y77" s="21">
        <f t="shared" si="31"/>
        <v>0</v>
      </c>
      <c r="Z77" s="21">
        <f t="shared" si="32"/>
        <v>0</v>
      </c>
      <c r="AA77" s="25">
        <f t="shared" si="33"/>
        <v>0</v>
      </c>
      <c r="AB77" s="26">
        <f t="shared" si="34"/>
        <v>0</v>
      </c>
      <c r="AC77" s="21">
        <f t="shared" si="35"/>
        <v>0</v>
      </c>
      <c r="AD77" s="21">
        <f t="shared" si="36"/>
        <v>0</v>
      </c>
      <c r="AE77" s="21">
        <f t="shared" si="37"/>
        <v>0</v>
      </c>
      <c r="AF77" s="21">
        <f t="shared" si="38"/>
        <v>0</v>
      </c>
      <c r="AG77" s="21">
        <f t="shared" si="39"/>
        <v>0</v>
      </c>
      <c r="AH77" s="21">
        <f t="shared" si="40"/>
        <v>0</v>
      </c>
      <c r="AI77" s="21">
        <f t="shared" si="41"/>
        <v>0</v>
      </c>
      <c r="AJ77" s="21">
        <f t="shared" si="42"/>
        <v>0</v>
      </c>
      <c r="AK77" s="21">
        <f t="shared" si="43"/>
        <v>0</v>
      </c>
      <c r="AL77" s="21">
        <f t="shared" si="44"/>
        <v>0</v>
      </c>
      <c r="AM77" s="23">
        <f t="shared" si="45"/>
        <v>0</v>
      </c>
    </row>
    <row r="78" spans="1:39" x14ac:dyDescent="0.25">
      <c r="A78" s="1" t="s">
        <v>137</v>
      </c>
      <c r="B78" t="s">
        <v>138</v>
      </c>
      <c r="C78" s="20" t="e">
        <f t="shared" si="27"/>
        <v>#REF!</v>
      </c>
      <c r="D78" s="21">
        <f t="shared" si="5"/>
        <v>0</v>
      </c>
      <c r="E78" s="21">
        <f t="shared" si="6"/>
        <v>0</v>
      </c>
      <c r="F78" s="21">
        <f t="shared" si="7"/>
        <v>0</v>
      </c>
      <c r="G78" s="21">
        <f t="shared" si="8"/>
        <v>0</v>
      </c>
      <c r="H78" s="27">
        <f t="shared" si="28"/>
        <v>0</v>
      </c>
      <c r="I78" s="21" t="e">
        <f>Aetna!I78+Anthem!I78+#REF!+Molina!I78+United!I78+Wellcare!I78</f>
        <v>#REF!</v>
      </c>
      <c r="J78" s="21" t="e">
        <f>Aetna!J78+Anthem!J78+#REF!+Molina!J78+United!J78+Wellcare!J78</f>
        <v>#REF!</v>
      </c>
      <c r="K78" s="21" t="e">
        <f>Aetna!K78+Anthem!K78+#REF!+Molina!K78+United!K78+Wellcare!K78</f>
        <v>#REF!</v>
      </c>
      <c r="L78" s="21" t="e">
        <f>Aetna!L78+Anthem!L78+#REF!+Molina!L78+United!L78+Wellcare!L78</f>
        <v>#REF!</v>
      </c>
      <c r="M78" s="21" t="e">
        <f>Aetna!M78+Anthem!M78+#REF!+Molina!M78+United!M78+Wellcare!M78</f>
        <v>#REF!</v>
      </c>
      <c r="N78" s="21" t="e">
        <f>Aetna!N78+Anthem!N78+#REF!+Molina!N78+United!N78+Wellcare!N78</f>
        <v>#REF!</v>
      </c>
      <c r="O78" s="21" t="e">
        <f>Aetna!O78+Anthem!O78+#REF!+Molina!O78+United!O78+Wellcare!O78</f>
        <v>#REF!</v>
      </c>
      <c r="P78" s="21" t="e">
        <f>Aetna!P78+Anthem!P78+#REF!+Molina!P78+United!P78+Wellcare!P78</f>
        <v>#REF!</v>
      </c>
      <c r="Q78" s="21" t="e">
        <f>Aetna!Q78+Anthem!Q78+#REF!+Molina!Q78+United!Q78+Wellcare!Q78</f>
        <v>#REF!</v>
      </c>
      <c r="R78" s="21" t="e">
        <f>Aetna!R78+Anthem!R78+#REF!+Molina!R78+United!R78+Wellcare!R78</f>
        <v>#REF!</v>
      </c>
      <c r="S78" s="21" t="e">
        <f>Aetna!S78+Anthem!S78+#REF!+Molina!S78+United!S78+Wellcare!S78</f>
        <v>#REF!</v>
      </c>
      <c r="T78" s="23" t="e">
        <f>Aetna!U78+Anthem!T78+#REF!+Molina!U78+United!U78+Wellcare!U78</f>
        <v>#REF!</v>
      </c>
      <c r="U78" s="24"/>
      <c r="V78" s="20" t="e">
        <f t="shared" si="29"/>
        <v>#REF!</v>
      </c>
      <c r="W78" s="21">
        <f t="shared" si="11"/>
        <v>0</v>
      </c>
      <c r="X78" s="21">
        <f t="shared" si="30"/>
        <v>0</v>
      </c>
      <c r="Y78" s="21">
        <f t="shared" si="31"/>
        <v>0</v>
      </c>
      <c r="Z78" s="21">
        <f t="shared" si="32"/>
        <v>0</v>
      </c>
      <c r="AA78" s="25">
        <f t="shared" si="33"/>
        <v>0</v>
      </c>
      <c r="AB78" s="26">
        <f t="shared" si="34"/>
        <v>0</v>
      </c>
      <c r="AC78" s="21">
        <f t="shared" si="35"/>
        <v>0</v>
      </c>
      <c r="AD78" s="21">
        <f t="shared" si="36"/>
        <v>0</v>
      </c>
      <c r="AE78" s="21">
        <f t="shared" si="37"/>
        <v>0</v>
      </c>
      <c r="AF78" s="21">
        <f t="shared" si="38"/>
        <v>0</v>
      </c>
      <c r="AG78" s="21">
        <f t="shared" si="39"/>
        <v>0</v>
      </c>
      <c r="AH78" s="21">
        <f t="shared" si="40"/>
        <v>0</v>
      </c>
      <c r="AI78" s="21">
        <f t="shared" si="41"/>
        <v>0</v>
      </c>
      <c r="AJ78" s="21">
        <f t="shared" si="42"/>
        <v>0</v>
      </c>
      <c r="AK78" s="21">
        <f t="shared" si="43"/>
        <v>0</v>
      </c>
      <c r="AL78" s="21">
        <f t="shared" si="44"/>
        <v>0</v>
      </c>
      <c r="AM78" s="23">
        <f t="shared" si="45"/>
        <v>0</v>
      </c>
    </row>
    <row r="79" spans="1:39" x14ac:dyDescent="0.25">
      <c r="A79" s="1" t="s">
        <v>139</v>
      </c>
      <c r="B79" t="s">
        <v>140</v>
      </c>
      <c r="C79" s="20" t="e">
        <f t="shared" si="27"/>
        <v>#REF!</v>
      </c>
      <c r="D79" s="21">
        <f t="shared" si="5"/>
        <v>0</v>
      </c>
      <c r="E79" s="21">
        <f t="shared" si="6"/>
        <v>0</v>
      </c>
      <c r="F79" s="21">
        <f t="shared" si="7"/>
        <v>0</v>
      </c>
      <c r="G79" s="21">
        <f t="shared" si="8"/>
        <v>0</v>
      </c>
      <c r="H79" s="27">
        <f t="shared" si="28"/>
        <v>0</v>
      </c>
      <c r="I79" s="21" t="e">
        <f>Aetna!I79+Anthem!I79+#REF!+Molina!I79+United!I79+Wellcare!I79</f>
        <v>#REF!</v>
      </c>
      <c r="J79" s="21" t="e">
        <f>Aetna!J79+Anthem!J79+#REF!+Molina!J79+United!J79+Wellcare!J79</f>
        <v>#REF!</v>
      </c>
      <c r="K79" s="21" t="e">
        <f>Aetna!K79+Anthem!K79+#REF!+Molina!K79+United!K79+Wellcare!K79</f>
        <v>#REF!</v>
      </c>
      <c r="L79" s="21" t="e">
        <f>Aetna!L79+Anthem!L79+#REF!+Molina!L79+United!L79+Wellcare!L79</f>
        <v>#REF!</v>
      </c>
      <c r="M79" s="21" t="e">
        <f>Aetna!M79+Anthem!M79+#REF!+Molina!M79+United!M79+Wellcare!M79</f>
        <v>#REF!</v>
      </c>
      <c r="N79" s="21" t="e">
        <f>Aetna!N79+Anthem!N79+#REF!+Molina!N79+United!N79+Wellcare!N79</f>
        <v>#REF!</v>
      </c>
      <c r="O79" s="21" t="e">
        <f>Aetna!O79+Anthem!O79+#REF!+Molina!O79+United!O79+Wellcare!O79</f>
        <v>#REF!</v>
      </c>
      <c r="P79" s="21" t="e">
        <f>Aetna!P79+Anthem!P79+#REF!+Molina!P79+United!P79+Wellcare!P79</f>
        <v>#REF!</v>
      </c>
      <c r="Q79" s="21" t="e">
        <f>Aetna!Q79+Anthem!Q79+#REF!+Molina!Q79+United!Q79+Wellcare!Q79</f>
        <v>#REF!</v>
      </c>
      <c r="R79" s="21" t="e">
        <f>Aetna!R79+Anthem!R79+#REF!+Molina!R79+United!R79+Wellcare!R79</f>
        <v>#REF!</v>
      </c>
      <c r="S79" s="21" t="e">
        <f>Aetna!S79+Anthem!S79+#REF!+Molina!S79+United!S79+Wellcare!S79</f>
        <v>#REF!</v>
      </c>
      <c r="T79" s="23" t="e">
        <f>Aetna!U79+Anthem!T79+#REF!+Molina!U79+United!U79+Wellcare!U79</f>
        <v>#REF!</v>
      </c>
      <c r="U79" s="24"/>
      <c r="V79" s="20" t="e">
        <f t="shared" si="29"/>
        <v>#REF!</v>
      </c>
      <c r="W79" s="21">
        <f t="shared" si="11"/>
        <v>0</v>
      </c>
      <c r="X79" s="21">
        <f t="shared" si="30"/>
        <v>0</v>
      </c>
      <c r="Y79" s="21">
        <f t="shared" si="31"/>
        <v>0</v>
      </c>
      <c r="Z79" s="21">
        <f t="shared" si="32"/>
        <v>0</v>
      </c>
      <c r="AA79" s="25">
        <f t="shared" si="33"/>
        <v>0</v>
      </c>
      <c r="AB79" s="26">
        <f t="shared" si="34"/>
        <v>0</v>
      </c>
      <c r="AC79" s="21">
        <f t="shared" si="35"/>
        <v>0</v>
      </c>
      <c r="AD79" s="21">
        <f t="shared" si="36"/>
        <v>0</v>
      </c>
      <c r="AE79" s="21">
        <f t="shared" si="37"/>
        <v>0</v>
      </c>
      <c r="AF79" s="21">
        <f t="shared" si="38"/>
        <v>0</v>
      </c>
      <c r="AG79" s="21">
        <f t="shared" si="39"/>
        <v>0</v>
      </c>
      <c r="AH79" s="21">
        <f t="shared" si="40"/>
        <v>0</v>
      </c>
      <c r="AI79" s="21">
        <f t="shared" si="41"/>
        <v>0</v>
      </c>
      <c r="AJ79" s="21">
        <f t="shared" si="42"/>
        <v>0</v>
      </c>
      <c r="AK79" s="21">
        <f t="shared" si="43"/>
        <v>0</v>
      </c>
      <c r="AL79" s="21">
        <f t="shared" si="44"/>
        <v>0</v>
      </c>
      <c r="AM79" s="23">
        <f t="shared" si="45"/>
        <v>0</v>
      </c>
    </row>
    <row r="80" spans="1:39" x14ac:dyDescent="0.25">
      <c r="A80" s="1" t="s">
        <v>141</v>
      </c>
      <c r="B80" t="s">
        <v>142</v>
      </c>
      <c r="C80" s="20" t="e">
        <f t="shared" si="27"/>
        <v>#REF!</v>
      </c>
      <c r="D80" s="21">
        <f t="shared" si="5"/>
        <v>0</v>
      </c>
      <c r="E80" s="21">
        <f t="shared" si="6"/>
        <v>0</v>
      </c>
      <c r="F80" s="21">
        <f t="shared" si="7"/>
        <v>0</v>
      </c>
      <c r="G80" s="21">
        <f t="shared" si="8"/>
        <v>0</v>
      </c>
      <c r="H80" s="27">
        <f t="shared" si="28"/>
        <v>0</v>
      </c>
      <c r="I80" s="21" t="e">
        <f>Aetna!I80+Anthem!I80+#REF!+Molina!I80+United!I80+Wellcare!I80</f>
        <v>#REF!</v>
      </c>
      <c r="J80" s="21" t="e">
        <f>Aetna!J80+Anthem!J80+#REF!+Molina!J80+United!J80+Wellcare!J80</f>
        <v>#REF!</v>
      </c>
      <c r="K80" s="21" t="e">
        <f>Aetna!K80+Anthem!K80+#REF!+Molina!K80+United!K80+Wellcare!K80</f>
        <v>#REF!</v>
      </c>
      <c r="L80" s="21" t="e">
        <f>Aetna!L80+Anthem!L80+#REF!+Molina!L80+United!L80+Wellcare!L80</f>
        <v>#REF!</v>
      </c>
      <c r="M80" s="21" t="e">
        <f>Aetna!M80+Anthem!M80+#REF!+Molina!M80+United!M80+Wellcare!M80</f>
        <v>#REF!</v>
      </c>
      <c r="N80" s="21" t="e">
        <f>Aetna!N80+Anthem!N80+#REF!+Molina!N80+United!N80+Wellcare!N80</f>
        <v>#REF!</v>
      </c>
      <c r="O80" s="21" t="e">
        <f>Aetna!O80+Anthem!O80+#REF!+Molina!O80+United!O80+Wellcare!O80</f>
        <v>#REF!</v>
      </c>
      <c r="P80" s="21" t="e">
        <f>Aetna!P80+Anthem!P80+#REF!+Molina!P80+United!P80+Wellcare!P80</f>
        <v>#REF!</v>
      </c>
      <c r="Q80" s="21" t="e">
        <f>Aetna!Q80+Anthem!Q80+#REF!+Molina!Q80+United!Q80+Wellcare!Q80</f>
        <v>#REF!</v>
      </c>
      <c r="R80" s="21" t="e">
        <f>Aetna!R80+Anthem!R80+#REF!+Molina!R80+United!R80+Wellcare!R80</f>
        <v>#REF!</v>
      </c>
      <c r="S80" s="21" t="e">
        <f>Aetna!S80+Anthem!S80+#REF!+Molina!S80+United!S80+Wellcare!S80</f>
        <v>#REF!</v>
      </c>
      <c r="T80" s="23" t="e">
        <f>Aetna!U80+Anthem!T80+#REF!+Molina!U80+United!U80+Wellcare!U80</f>
        <v>#REF!</v>
      </c>
      <c r="U80" s="24"/>
      <c r="V80" s="20" t="e">
        <f t="shared" si="29"/>
        <v>#REF!</v>
      </c>
      <c r="W80" s="21">
        <f t="shared" si="11"/>
        <v>0</v>
      </c>
      <c r="X80" s="21">
        <f t="shared" si="30"/>
        <v>0</v>
      </c>
      <c r="Y80" s="21">
        <f t="shared" si="31"/>
        <v>0</v>
      </c>
      <c r="Z80" s="21">
        <f t="shared" si="32"/>
        <v>0</v>
      </c>
      <c r="AA80" s="25">
        <f t="shared" si="33"/>
        <v>0</v>
      </c>
      <c r="AB80" s="26">
        <f t="shared" si="34"/>
        <v>0</v>
      </c>
      <c r="AC80" s="21">
        <f t="shared" si="35"/>
        <v>0</v>
      </c>
      <c r="AD80" s="21">
        <f t="shared" si="36"/>
        <v>0</v>
      </c>
      <c r="AE80" s="21">
        <f t="shared" si="37"/>
        <v>0</v>
      </c>
      <c r="AF80" s="21">
        <f t="shared" si="38"/>
        <v>0</v>
      </c>
      <c r="AG80" s="21">
        <f t="shared" si="39"/>
        <v>0</v>
      </c>
      <c r="AH80" s="21">
        <f t="shared" si="40"/>
        <v>0</v>
      </c>
      <c r="AI80" s="21">
        <f t="shared" si="41"/>
        <v>0</v>
      </c>
      <c r="AJ80" s="21">
        <f t="shared" si="42"/>
        <v>0</v>
      </c>
      <c r="AK80" s="21">
        <f t="shared" si="43"/>
        <v>0</v>
      </c>
      <c r="AL80" s="21">
        <f t="shared" si="44"/>
        <v>0</v>
      </c>
      <c r="AM80" s="23">
        <f t="shared" si="45"/>
        <v>0</v>
      </c>
    </row>
    <row r="81" spans="1:39" x14ac:dyDescent="0.25">
      <c r="A81" s="1" t="s">
        <v>143</v>
      </c>
      <c r="B81" t="s">
        <v>144</v>
      </c>
      <c r="C81" s="20" t="e">
        <f t="shared" si="27"/>
        <v>#REF!</v>
      </c>
      <c r="D81" s="21">
        <f t="shared" si="5"/>
        <v>0</v>
      </c>
      <c r="E81" s="21">
        <f t="shared" si="6"/>
        <v>0</v>
      </c>
      <c r="F81" s="21">
        <f t="shared" si="7"/>
        <v>0</v>
      </c>
      <c r="G81" s="21">
        <f t="shared" si="8"/>
        <v>0</v>
      </c>
      <c r="H81" s="27">
        <f t="shared" si="28"/>
        <v>0</v>
      </c>
      <c r="I81" s="21" t="e">
        <f>Aetna!I81+Anthem!I81+#REF!+Molina!I81+United!I81+Wellcare!I81</f>
        <v>#REF!</v>
      </c>
      <c r="J81" s="21" t="e">
        <f>Aetna!J81+Anthem!J81+#REF!+Molina!J81+United!J81+Wellcare!J81</f>
        <v>#REF!</v>
      </c>
      <c r="K81" s="21" t="e">
        <f>Aetna!K81+Anthem!K81+#REF!+Molina!K81+United!K81+Wellcare!K81</f>
        <v>#REF!</v>
      </c>
      <c r="L81" s="21" t="e">
        <f>Aetna!L81+Anthem!L81+#REF!+Molina!L81+United!L81+Wellcare!L81</f>
        <v>#REF!</v>
      </c>
      <c r="M81" s="21" t="e">
        <f>Aetna!M81+Anthem!M81+#REF!+Molina!M81+United!M81+Wellcare!M81</f>
        <v>#REF!</v>
      </c>
      <c r="N81" s="21" t="e">
        <f>Aetna!N81+Anthem!N81+#REF!+Molina!N81+United!N81+Wellcare!N81</f>
        <v>#REF!</v>
      </c>
      <c r="O81" s="21" t="e">
        <f>Aetna!O81+Anthem!O81+#REF!+Molina!O81+United!O81+Wellcare!O81</f>
        <v>#REF!</v>
      </c>
      <c r="P81" s="21" t="e">
        <f>Aetna!P81+Anthem!P81+#REF!+Molina!P81+United!P81+Wellcare!P81</f>
        <v>#REF!</v>
      </c>
      <c r="Q81" s="21" t="e">
        <f>Aetna!Q81+Anthem!Q81+#REF!+Molina!Q81+United!Q81+Wellcare!Q81</f>
        <v>#REF!</v>
      </c>
      <c r="R81" s="21" t="e">
        <f>Aetna!R81+Anthem!R81+#REF!+Molina!R81+United!R81+Wellcare!R81</f>
        <v>#REF!</v>
      </c>
      <c r="S81" s="21" t="e">
        <f>Aetna!S81+Anthem!S81+#REF!+Molina!S81+United!S81+Wellcare!S81</f>
        <v>#REF!</v>
      </c>
      <c r="T81" s="23" t="e">
        <f>Aetna!U81+Anthem!T81+#REF!+Molina!U81+United!U81+Wellcare!U81</f>
        <v>#REF!</v>
      </c>
      <c r="U81" s="24"/>
      <c r="V81" s="20" t="e">
        <f t="shared" si="29"/>
        <v>#REF!</v>
      </c>
      <c r="W81" s="21">
        <f t="shared" si="11"/>
        <v>0</v>
      </c>
      <c r="X81" s="21">
        <f t="shared" si="30"/>
        <v>0</v>
      </c>
      <c r="Y81" s="21">
        <f t="shared" si="31"/>
        <v>0</v>
      </c>
      <c r="Z81" s="21">
        <f t="shared" si="32"/>
        <v>0</v>
      </c>
      <c r="AA81" s="25">
        <f t="shared" si="33"/>
        <v>0</v>
      </c>
      <c r="AB81" s="26">
        <f t="shared" si="34"/>
        <v>0</v>
      </c>
      <c r="AC81" s="21">
        <f t="shared" si="35"/>
        <v>0</v>
      </c>
      <c r="AD81" s="21">
        <f t="shared" si="36"/>
        <v>0</v>
      </c>
      <c r="AE81" s="21">
        <f t="shared" si="37"/>
        <v>0</v>
      </c>
      <c r="AF81" s="21">
        <f t="shared" si="38"/>
        <v>0</v>
      </c>
      <c r="AG81" s="21">
        <f t="shared" si="39"/>
        <v>0</v>
      </c>
      <c r="AH81" s="21">
        <f t="shared" si="40"/>
        <v>0</v>
      </c>
      <c r="AI81" s="21">
        <f t="shared" si="41"/>
        <v>0</v>
      </c>
      <c r="AJ81" s="21">
        <f t="shared" si="42"/>
        <v>0</v>
      </c>
      <c r="AK81" s="21">
        <f t="shared" si="43"/>
        <v>0</v>
      </c>
      <c r="AL81" s="21">
        <f t="shared" si="44"/>
        <v>0</v>
      </c>
      <c r="AM81" s="23">
        <f t="shared" si="45"/>
        <v>0</v>
      </c>
    </row>
    <row r="82" spans="1:39" x14ac:dyDescent="0.25">
      <c r="A82" s="1" t="s">
        <v>145</v>
      </c>
      <c r="B82" t="s">
        <v>146</v>
      </c>
      <c r="C82" s="20" t="e">
        <f t="shared" si="27"/>
        <v>#REF!</v>
      </c>
      <c r="D82" s="21">
        <f t="shared" si="5"/>
        <v>0</v>
      </c>
      <c r="E82" s="21">
        <f t="shared" si="6"/>
        <v>0</v>
      </c>
      <c r="F82" s="21">
        <f t="shared" si="7"/>
        <v>0</v>
      </c>
      <c r="G82" s="21">
        <f t="shared" si="8"/>
        <v>0</v>
      </c>
      <c r="H82" s="27">
        <f t="shared" si="28"/>
        <v>0</v>
      </c>
      <c r="I82" s="21" t="e">
        <f>Aetna!I82+Anthem!I82+#REF!+Molina!I82+United!I82+Wellcare!I82</f>
        <v>#REF!</v>
      </c>
      <c r="J82" s="21" t="e">
        <f>Aetna!J82+Anthem!J82+#REF!+Molina!J82+United!J82+Wellcare!J82</f>
        <v>#REF!</v>
      </c>
      <c r="K82" s="21" t="e">
        <f>Aetna!K82+Anthem!K82+#REF!+Molina!K82+United!K82+Wellcare!K82</f>
        <v>#REF!</v>
      </c>
      <c r="L82" s="21" t="e">
        <f>Aetna!L82+Anthem!L82+#REF!+Molina!L82+United!L82+Wellcare!L82</f>
        <v>#REF!</v>
      </c>
      <c r="M82" s="21" t="e">
        <f>Aetna!M82+Anthem!M82+#REF!+Molina!M82+United!M82+Wellcare!M82</f>
        <v>#REF!</v>
      </c>
      <c r="N82" s="21" t="e">
        <f>Aetna!N82+Anthem!N82+#REF!+Molina!N82+United!N82+Wellcare!N82</f>
        <v>#REF!</v>
      </c>
      <c r="O82" s="21" t="e">
        <f>Aetna!O82+Anthem!O82+#REF!+Molina!O82+United!O82+Wellcare!O82</f>
        <v>#REF!</v>
      </c>
      <c r="P82" s="21" t="e">
        <f>Aetna!P82+Anthem!P82+#REF!+Molina!P82+United!P82+Wellcare!P82</f>
        <v>#REF!</v>
      </c>
      <c r="Q82" s="21" t="e">
        <f>Aetna!Q82+Anthem!Q82+#REF!+Molina!Q82+United!Q82+Wellcare!Q82</f>
        <v>#REF!</v>
      </c>
      <c r="R82" s="21" t="e">
        <f>Aetna!R82+Anthem!R82+#REF!+Molina!R82+United!R82+Wellcare!R82</f>
        <v>#REF!</v>
      </c>
      <c r="S82" s="21" t="e">
        <f>Aetna!S82+Anthem!S82+#REF!+Molina!S82+United!S82+Wellcare!S82</f>
        <v>#REF!</v>
      </c>
      <c r="T82" s="23" t="e">
        <f>Aetna!U82+Anthem!T82+#REF!+Molina!U82+United!U82+Wellcare!U82</f>
        <v>#REF!</v>
      </c>
      <c r="U82" s="24"/>
      <c r="V82" s="20" t="e">
        <f t="shared" si="29"/>
        <v>#REF!</v>
      </c>
      <c r="W82" s="21">
        <f t="shared" si="11"/>
        <v>0</v>
      </c>
      <c r="X82" s="21">
        <f t="shared" si="30"/>
        <v>0</v>
      </c>
      <c r="Y82" s="21">
        <f t="shared" si="31"/>
        <v>0</v>
      </c>
      <c r="Z82" s="21">
        <f t="shared" si="32"/>
        <v>0</v>
      </c>
      <c r="AA82" s="25">
        <f t="shared" si="33"/>
        <v>0</v>
      </c>
      <c r="AB82" s="26">
        <f t="shared" si="34"/>
        <v>0</v>
      </c>
      <c r="AC82" s="21">
        <f t="shared" si="35"/>
        <v>0</v>
      </c>
      <c r="AD82" s="21">
        <f t="shared" si="36"/>
        <v>0</v>
      </c>
      <c r="AE82" s="21">
        <f t="shared" si="37"/>
        <v>0</v>
      </c>
      <c r="AF82" s="21">
        <f t="shared" si="38"/>
        <v>0</v>
      </c>
      <c r="AG82" s="21">
        <f t="shared" si="39"/>
        <v>0</v>
      </c>
      <c r="AH82" s="21">
        <f t="shared" si="40"/>
        <v>0</v>
      </c>
      <c r="AI82" s="21">
        <f t="shared" si="41"/>
        <v>0</v>
      </c>
      <c r="AJ82" s="21">
        <f t="shared" si="42"/>
        <v>0</v>
      </c>
      <c r="AK82" s="21">
        <f t="shared" si="43"/>
        <v>0</v>
      </c>
      <c r="AL82" s="21">
        <f t="shared" si="44"/>
        <v>0</v>
      </c>
      <c r="AM82" s="23">
        <f t="shared" si="45"/>
        <v>0</v>
      </c>
    </row>
    <row r="83" spans="1:39" x14ac:dyDescent="0.25">
      <c r="A83" s="1" t="s">
        <v>147</v>
      </c>
      <c r="B83" t="s">
        <v>148</v>
      </c>
      <c r="C83" s="20" t="e">
        <f t="shared" si="27"/>
        <v>#REF!</v>
      </c>
      <c r="D83" s="21">
        <f t="shared" si="5"/>
        <v>0</v>
      </c>
      <c r="E83" s="21">
        <f t="shared" si="6"/>
        <v>0</v>
      </c>
      <c r="F83" s="21">
        <f t="shared" si="7"/>
        <v>0</v>
      </c>
      <c r="G83" s="21">
        <f t="shared" si="8"/>
        <v>0</v>
      </c>
      <c r="H83" s="27">
        <f t="shared" si="28"/>
        <v>0</v>
      </c>
      <c r="I83" s="21" t="e">
        <f>Aetna!I83+Anthem!I83+#REF!+Molina!I83+United!I83+Wellcare!I83</f>
        <v>#REF!</v>
      </c>
      <c r="J83" s="21" t="e">
        <f>Aetna!J83+Anthem!J83+#REF!+Molina!J83+United!J83+Wellcare!J83</f>
        <v>#REF!</v>
      </c>
      <c r="K83" s="21" t="e">
        <f>Aetna!K83+Anthem!K83+#REF!+Molina!K83+United!K83+Wellcare!K83</f>
        <v>#REF!</v>
      </c>
      <c r="L83" s="21" t="e">
        <f>Aetna!L83+Anthem!L83+#REF!+Molina!L83+United!L83+Wellcare!L83</f>
        <v>#REF!</v>
      </c>
      <c r="M83" s="21" t="e">
        <f>Aetna!M83+Anthem!M83+#REF!+Molina!M83+United!M83+Wellcare!M83</f>
        <v>#REF!</v>
      </c>
      <c r="N83" s="21" t="e">
        <f>Aetna!N83+Anthem!N83+#REF!+Molina!N83+United!N83+Wellcare!N83</f>
        <v>#REF!</v>
      </c>
      <c r="O83" s="21" t="e">
        <f>Aetna!O83+Anthem!O83+#REF!+Molina!O83+United!O83+Wellcare!O83</f>
        <v>#REF!</v>
      </c>
      <c r="P83" s="21" t="e">
        <f>Aetna!P83+Anthem!P83+#REF!+Molina!P83+United!P83+Wellcare!P83</f>
        <v>#REF!</v>
      </c>
      <c r="Q83" s="21" t="e">
        <f>Aetna!Q83+Anthem!Q83+#REF!+Molina!Q83+United!Q83+Wellcare!Q83</f>
        <v>#REF!</v>
      </c>
      <c r="R83" s="21" t="e">
        <f>Aetna!R83+Anthem!R83+#REF!+Molina!R83+United!R83+Wellcare!R83</f>
        <v>#REF!</v>
      </c>
      <c r="S83" s="21" t="e">
        <f>Aetna!S83+Anthem!S83+#REF!+Molina!S83+United!S83+Wellcare!S83</f>
        <v>#REF!</v>
      </c>
      <c r="T83" s="23" t="e">
        <f>Aetna!U83+Anthem!T83+#REF!+Molina!U83+United!U83+Wellcare!U83</f>
        <v>#REF!</v>
      </c>
      <c r="U83" s="24"/>
      <c r="V83" s="20" t="e">
        <f t="shared" si="29"/>
        <v>#REF!</v>
      </c>
      <c r="W83" s="21">
        <f t="shared" si="11"/>
        <v>0</v>
      </c>
      <c r="X83" s="21">
        <f t="shared" si="30"/>
        <v>0</v>
      </c>
      <c r="Y83" s="21">
        <f t="shared" si="31"/>
        <v>0</v>
      </c>
      <c r="Z83" s="21">
        <f t="shared" si="32"/>
        <v>0</v>
      </c>
      <c r="AA83" s="25">
        <f t="shared" si="33"/>
        <v>0</v>
      </c>
      <c r="AB83" s="26">
        <f t="shared" si="34"/>
        <v>0</v>
      </c>
      <c r="AC83" s="21">
        <f t="shared" si="35"/>
        <v>0</v>
      </c>
      <c r="AD83" s="21">
        <f t="shared" si="36"/>
        <v>0</v>
      </c>
      <c r="AE83" s="21">
        <f t="shared" si="37"/>
        <v>0</v>
      </c>
      <c r="AF83" s="21">
        <f t="shared" si="38"/>
        <v>0</v>
      </c>
      <c r="AG83" s="21">
        <f t="shared" si="39"/>
        <v>0</v>
      </c>
      <c r="AH83" s="21">
        <f t="shared" si="40"/>
        <v>0</v>
      </c>
      <c r="AI83" s="21">
        <f t="shared" si="41"/>
        <v>0</v>
      </c>
      <c r="AJ83" s="21">
        <f t="shared" si="42"/>
        <v>0</v>
      </c>
      <c r="AK83" s="21">
        <f t="shared" si="43"/>
        <v>0</v>
      </c>
      <c r="AL83" s="21">
        <f t="shared" si="44"/>
        <v>0</v>
      </c>
      <c r="AM83" s="23">
        <f t="shared" si="45"/>
        <v>0</v>
      </c>
    </row>
    <row r="84" spans="1:39" x14ac:dyDescent="0.25">
      <c r="A84" s="1" t="s">
        <v>149</v>
      </c>
      <c r="B84" t="s">
        <v>150</v>
      </c>
      <c r="C84" s="20" t="e">
        <f t="shared" si="27"/>
        <v>#REF!</v>
      </c>
      <c r="D84" s="21">
        <f t="shared" si="5"/>
        <v>0</v>
      </c>
      <c r="E84" s="21">
        <f t="shared" si="6"/>
        <v>0</v>
      </c>
      <c r="F84" s="21">
        <f t="shared" si="7"/>
        <v>0</v>
      </c>
      <c r="G84" s="21">
        <f t="shared" si="8"/>
        <v>0</v>
      </c>
      <c r="H84" s="27">
        <f t="shared" si="28"/>
        <v>0</v>
      </c>
      <c r="I84" s="21" t="e">
        <f>Aetna!I84+Anthem!I84+#REF!+Molina!I84+United!I84+Wellcare!I84</f>
        <v>#REF!</v>
      </c>
      <c r="J84" s="21" t="e">
        <f>Aetna!J84+Anthem!J84+#REF!+Molina!J84+United!J84+Wellcare!J84</f>
        <v>#REF!</v>
      </c>
      <c r="K84" s="21" t="e">
        <f>Aetna!K84+Anthem!K84+#REF!+Molina!K84+United!K84+Wellcare!K84</f>
        <v>#REF!</v>
      </c>
      <c r="L84" s="21" t="e">
        <f>Aetna!L84+Anthem!L84+#REF!+Molina!L84+United!L84+Wellcare!L84</f>
        <v>#REF!</v>
      </c>
      <c r="M84" s="21" t="e">
        <f>Aetna!M84+Anthem!M84+#REF!+Molina!M84+United!M84+Wellcare!M84</f>
        <v>#REF!</v>
      </c>
      <c r="N84" s="21" t="e">
        <f>Aetna!N84+Anthem!N84+#REF!+Molina!N84+United!N84+Wellcare!N84</f>
        <v>#REF!</v>
      </c>
      <c r="O84" s="21" t="e">
        <f>Aetna!O84+Anthem!O84+#REF!+Molina!O84+United!O84+Wellcare!O84</f>
        <v>#REF!</v>
      </c>
      <c r="P84" s="21" t="e">
        <f>Aetna!P84+Anthem!P84+#REF!+Molina!P84+United!P84+Wellcare!P84</f>
        <v>#REF!</v>
      </c>
      <c r="Q84" s="21" t="e">
        <f>Aetna!Q84+Anthem!Q84+#REF!+Molina!Q84+United!Q84+Wellcare!Q84</f>
        <v>#REF!</v>
      </c>
      <c r="R84" s="21" t="e">
        <f>Aetna!R84+Anthem!R84+#REF!+Molina!R84+United!R84+Wellcare!R84</f>
        <v>#REF!</v>
      </c>
      <c r="S84" s="21" t="e">
        <f>Aetna!S84+Anthem!S84+#REF!+Molina!S84+United!S84+Wellcare!S84</f>
        <v>#REF!</v>
      </c>
      <c r="T84" s="23" t="e">
        <f>Aetna!U84+Anthem!T84+#REF!+Molina!U84+United!U84+Wellcare!U84</f>
        <v>#REF!</v>
      </c>
      <c r="U84" s="24"/>
      <c r="V84" s="20" t="e">
        <f t="shared" si="29"/>
        <v>#REF!</v>
      </c>
      <c r="W84" s="21">
        <f t="shared" si="11"/>
        <v>0</v>
      </c>
      <c r="X84" s="21">
        <f t="shared" si="30"/>
        <v>0</v>
      </c>
      <c r="Y84" s="21">
        <f t="shared" si="31"/>
        <v>0</v>
      </c>
      <c r="Z84" s="21">
        <f t="shared" si="32"/>
        <v>0</v>
      </c>
      <c r="AA84" s="25">
        <f t="shared" si="33"/>
        <v>0</v>
      </c>
      <c r="AB84" s="26">
        <f t="shared" si="34"/>
        <v>0</v>
      </c>
      <c r="AC84" s="21">
        <f t="shared" si="35"/>
        <v>0</v>
      </c>
      <c r="AD84" s="21">
        <f t="shared" si="36"/>
        <v>0</v>
      </c>
      <c r="AE84" s="21">
        <f t="shared" si="37"/>
        <v>0</v>
      </c>
      <c r="AF84" s="21">
        <f t="shared" si="38"/>
        <v>0</v>
      </c>
      <c r="AG84" s="21">
        <f t="shared" si="39"/>
        <v>0</v>
      </c>
      <c r="AH84" s="21">
        <f t="shared" si="40"/>
        <v>0</v>
      </c>
      <c r="AI84" s="21">
        <f t="shared" si="41"/>
        <v>0</v>
      </c>
      <c r="AJ84" s="21">
        <f t="shared" si="42"/>
        <v>0</v>
      </c>
      <c r="AK84" s="21">
        <f t="shared" si="43"/>
        <v>0</v>
      </c>
      <c r="AL84" s="21">
        <f t="shared" si="44"/>
        <v>0</v>
      </c>
      <c r="AM84" s="23">
        <f t="shared" si="45"/>
        <v>0</v>
      </c>
    </row>
    <row r="85" spans="1:39" x14ac:dyDescent="0.25">
      <c r="A85" s="1" t="s">
        <v>151</v>
      </c>
      <c r="B85" t="s">
        <v>152</v>
      </c>
      <c r="C85" s="20" t="e">
        <f t="shared" si="27"/>
        <v>#REF!</v>
      </c>
      <c r="D85" s="21">
        <f t="shared" si="5"/>
        <v>0</v>
      </c>
      <c r="E85" s="21">
        <f t="shared" si="6"/>
        <v>0</v>
      </c>
      <c r="F85" s="21">
        <f t="shared" si="7"/>
        <v>0</v>
      </c>
      <c r="G85" s="21">
        <f t="shared" si="8"/>
        <v>0</v>
      </c>
      <c r="H85" s="27">
        <f t="shared" si="28"/>
        <v>0</v>
      </c>
      <c r="I85" s="21" t="e">
        <f>Aetna!I85+Anthem!I85+#REF!+Molina!I85+United!I85+Wellcare!I85</f>
        <v>#REF!</v>
      </c>
      <c r="J85" s="21" t="e">
        <f>Aetna!J85+Anthem!J85+#REF!+Molina!J85+United!J85+Wellcare!J85</f>
        <v>#REF!</v>
      </c>
      <c r="K85" s="21" t="e">
        <f>Aetna!K85+Anthem!K85+#REF!+Molina!K85+United!K85+Wellcare!K85</f>
        <v>#REF!</v>
      </c>
      <c r="L85" s="21" t="e">
        <f>Aetna!L85+Anthem!L85+#REF!+Molina!L85+United!L85+Wellcare!L85</f>
        <v>#REF!</v>
      </c>
      <c r="M85" s="21" t="e">
        <f>Aetna!M85+Anthem!M85+#REF!+Molina!M85+United!M85+Wellcare!M85</f>
        <v>#REF!</v>
      </c>
      <c r="N85" s="21" t="e">
        <f>Aetna!N85+Anthem!N85+#REF!+Molina!N85+United!N85+Wellcare!N85</f>
        <v>#REF!</v>
      </c>
      <c r="O85" s="21" t="e">
        <f>Aetna!O85+Anthem!O85+#REF!+Molina!O85+United!O85+Wellcare!O85</f>
        <v>#REF!</v>
      </c>
      <c r="P85" s="21" t="e">
        <f>Aetna!P85+Anthem!P85+#REF!+Molina!P85+United!P85+Wellcare!P85</f>
        <v>#REF!</v>
      </c>
      <c r="Q85" s="21" t="e">
        <f>Aetna!Q85+Anthem!Q85+#REF!+Molina!Q85+United!Q85+Wellcare!Q85</f>
        <v>#REF!</v>
      </c>
      <c r="R85" s="21" t="e">
        <f>Aetna!R85+Anthem!R85+#REF!+Molina!R85+United!R85+Wellcare!R85</f>
        <v>#REF!</v>
      </c>
      <c r="S85" s="21" t="e">
        <f>Aetna!S85+Anthem!S85+#REF!+Molina!S85+United!S85+Wellcare!S85</f>
        <v>#REF!</v>
      </c>
      <c r="T85" s="23" t="e">
        <f>Aetna!U85+Anthem!T85+#REF!+Molina!U85+United!U85+Wellcare!U85</f>
        <v>#REF!</v>
      </c>
      <c r="U85" s="24"/>
      <c r="V85" s="20" t="e">
        <f t="shared" si="29"/>
        <v>#REF!</v>
      </c>
      <c r="W85" s="21">
        <f t="shared" si="11"/>
        <v>0</v>
      </c>
      <c r="X85" s="21">
        <f t="shared" si="30"/>
        <v>0</v>
      </c>
      <c r="Y85" s="21">
        <f t="shared" si="31"/>
        <v>0</v>
      </c>
      <c r="Z85" s="21">
        <f t="shared" si="32"/>
        <v>0</v>
      </c>
      <c r="AA85" s="25">
        <f t="shared" si="33"/>
        <v>0</v>
      </c>
      <c r="AB85" s="26">
        <f t="shared" si="34"/>
        <v>0</v>
      </c>
      <c r="AC85" s="21">
        <f t="shared" si="35"/>
        <v>0</v>
      </c>
      <c r="AD85" s="21">
        <f t="shared" si="36"/>
        <v>0</v>
      </c>
      <c r="AE85" s="21">
        <f t="shared" si="37"/>
        <v>0</v>
      </c>
      <c r="AF85" s="21">
        <f t="shared" si="38"/>
        <v>0</v>
      </c>
      <c r="AG85" s="21">
        <f t="shared" si="39"/>
        <v>0</v>
      </c>
      <c r="AH85" s="21">
        <f t="shared" si="40"/>
        <v>0</v>
      </c>
      <c r="AI85" s="21">
        <f t="shared" si="41"/>
        <v>0</v>
      </c>
      <c r="AJ85" s="21">
        <f t="shared" si="42"/>
        <v>0</v>
      </c>
      <c r="AK85" s="21">
        <f t="shared" si="43"/>
        <v>0</v>
      </c>
      <c r="AL85" s="21">
        <f t="shared" si="44"/>
        <v>0</v>
      </c>
      <c r="AM85" s="23">
        <f t="shared" si="45"/>
        <v>0</v>
      </c>
    </row>
    <row r="86" spans="1:39" ht="7.5" customHeight="1" thickBot="1" x14ac:dyDescent="0.3">
      <c r="C86" s="37"/>
      <c r="H86" s="38"/>
      <c r="T86" s="39"/>
      <c r="V86" s="37"/>
      <c r="AM86" s="39"/>
    </row>
    <row r="87" spans="1:39" ht="15.75" thickBot="1" x14ac:dyDescent="0.3">
      <c r="B87" s="40" t="s">
        <v>153</v>
      </c>
      <c r="C87" s="40" t="e">
        <f>SUM(C54:C85)</f>
        <v>#REF!</v>
      </c>
      <c r="D87" s="41">
        <f>SUM(D54:D85)</f>
        <v>0</v>
      </c>
      <c r="E87" s="41">
        <f>SUM(E54:E85)</f>
        <v>0</v>
      </c>
      <c r="F87" s="41">
        <f>SUM(F54:F85)</f>
        <v>0</v>
      </c>
      <c r="G87" s="41">
        <f>SUM(G54:G85)</f>
        <v>0</v>
      </c>
      <c r="H87" s="42">
        <f>IFERROR((G87-F87)/F87,0)</f>
        <v>0</v>
      </c>
      <c r="I87" s="41" t="e">
        <f t="shared" ref="I87:T87" si="46">SUM(I54:I85)</f>
        <v>#REF!</v>
      </c>
      <c r="J87" s="41" t="e">
        <f t="shared" si="46"/>
        <v>#REF!</v>
      </c>
      <c r="K87" s="41" t="e">
        <f t="shared" si="46"/>
        <v>#REF!</v>
      </c>
      <c r="L87" s="41" t="e">
        <f t="shared" si="46"/>
        <v>#REF!</v>
      </c>
      <c r="M87" s="41" t="e">
        <f t="shared" si="46"/>
        <v>#REF!</v>
      </c>
      <c r="N87" s="41" t="e">
        <f t="shared" si="46"/>
        <v>#REF!</v>
      </c>
      <c r="O87" s="41" t="e">
        <f t="shared" si="46"/>
        <v>#REF!</v>
      </c>
      <c r="P87" s="41" t="e">
        <f t="shared" si="46"/>
        <v>#REF!</v>
      </c>
      <c r="Q87" s="41" t="e">
        <f t="shared" si="46"/>
        <v>#REF!</v>
      </c>
      <c r="R87" s="41" t="e">
        <f t="shared" si="46"/>
        <v>#REF!</v>
      </c>
      <c r="S87" s="41" t="e">
        <f t="shared" si="46"/>
        <v>#REF!</v>
      </c>
      <c r="T87" s="43" t="e">
        <f t="shared" si="46"/>
        <v>#REF!</v>
      </c>
      <c r="U87" s="21"/>
      <c r="V87" s="40">
        <f>IFERROR(AVERAGE($I87:$T87),0)</f>
        <v>0</v>
      </c>
      <c r="W87" s="41">
        <f>SUM(W54:W85)</f>
        <v>0</v>
      </c>
      <c r="X87" s="41">
        <f>IFERROR(AVERAGE($L87:$N87),0)</f>
        <v>0</v>
      </c>
      <c r="Y87" s="41">
        <f>IFERROR(AVERAGE($O87:$Q87),0)</f>
        <v>0</v>
      </c>
      <c r="Z87" s="41">
        <f t="shared" si="32"/>
        <v>0</v>
      </c>
      <c r="AA87" s="42">
        <f>IFERROR((Z87-Y87)/Y87,0)</f>
        <v>0</v>
      </c>
      <c r="AB87" s="41">
        <f t="shared" ref="AB87:AM87" si="47">IFERROR(I87/I$14,0)</f>
        <v>0</v>
      </c>
      <c r="AC87" s="41">
        <f t="shared" si="47"/>
        <v>0</v>
      </c>
      <c r="AD87" s="41">
        <f t="shared" si="47"/>
        <v>0</v>
      </c>
      <c r="AE87" s="41">
        <f t="shared" si="47"/>
        <v>0</v>
      </c>
      <c r="AF87" s="41">
        <f t="shared" si="47"/>
        <v>0</v>
      </c>
      <c r="AG87" s="41">
        <f t="shared" si="47"/>
        <v>0</v>
      </c>
      <c r="AH87" s="41">
        <f t="shared" si="47"/>
        <v>0</v>
      </c>
      <c r="AI87" s="41">
        <f t="shared" si="47"/>
        <v>0</v>
      </c>
      <c r="AJ87" s="41">
        <f t="shared" si="47"/>
        <v>0</v>
      </c>
      <c r="AK87" s="41">
        <f t="shared" si="47"/>
        <v>0</v>
      </c>
      <c r="AL87" s="41">
        <f t="shared" si="47"/>
        <v>0</v>
      </c>
      <c r="AM87" s="43">
        <f t="shared" si="47"/>
        <v>0</v>
      </c>
    </row>
    <row r="88" spans="1:39" ht="7.5" customHeight="1" thickBot="1" x14ac:dyDescent="0.3">
      <c r="B88" s="21"/>
      <c r="C88" s="21"/>
      <c r="D88" s="21"/>
      <c r="E88" s="21"/>
      <c r="F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</row>
    <row r="89" spans="1:39" ht="15.75" thickBot="1" x14ac:dyDescent="0.3">
      <c r="B89" s="44" t="s">
        <v>154</v>
      </c>
      <c r="C89" s="40" t="e">
        <f>+C87+C52</f>
        <v>#REF!</v>
      </c>
      <c r="D89" s="41">
        <f>+D87+D52</f>
        <v>0</v>
      </c>
      <c r="E89" s="41">
        <f>+E87+E52</f>
        <v>0</v>
      </c>
      <c r="F89" s="41">
        <f>+F87+F52</f>
        <v>0</v>
      </c>
      <c r="G89" s="41">
        <f>+G87+G52</f>
        <v>0</v>
      </c>
      <c r="H89" s="45">
        <f>IFERROR((G89-F89)/F89,0)</f>
        <v>0</v>
      </c>
      <c r="I89" s="41" t="e">
        <f t="shared" ref="I89:T89" si="48">+I87+I52</f>
        <v>#REF!</v>
      </c>
      <c r="J89" s="41" t="e">
        <f t="shared" si="48"/>
        <v>#REF!</v>
      </c>
      <c r="K89" s="41" t="e">
        <f t="shared" si="48"/>
        <v>#REF!</v>
      </c>
      <c r="L89" s="41" t="e">
        <f t="shared" si="48"/>
        <v>#REF!</v>
      </c>
      <c r="M89" s="41" t="e">
        <f t="shared" si="48"/>
        <v>#REF!</v>
      </c>
      <c r="N89" s="41" t="e">
        <f t="shared" si="48"/>
        <v>#REF!</v>
      </c>
      <c r="O89" s="41" t="e">
        <f t="shared" si="48"/>
        <v>#REF!</v>
      </c>
      <c r="P89" s="41" t="e">
        <f t="shared" si="48"/>
        <v>#REF!</v>
      </c>
      <c r="Q89" s="41" t="e">
        <f t="shared" si="48"/>
        <v>#REF!</v>
      </c>
      <c r="R89" s="41" t="e">
        <f t="shared" si="48"/>
        <v>#REF!</v>
      </c>
      <c r="S89" s="41" t="e">
        <f t="shared" si="48"/>
        <v>#REF!</v>
      </c>
      <c r="T89" s="43" t="e">
        <f t="shared" si="48"/>
        <v>#REF!</v>
      </c>
      <c r="U89" s="24"/>
      <c r="V89" s="40">
        <f>+V87+V52</f>
        <v>0</v>
      </c>
      <c r="W89" s="41">
        <f>+W87+W52</f>
        <v>0</v>
      </c>
      <c r="X89" s="41">
        <f>+X87+X52</f>
        <v>0</v>
      </c>
      <c r="Y89" s="41">
        <f>+Y87+Y52</f>
        <v>0</v>
      </c>
      <c r="Z89" s="41">
        <f>+Z87+Z52</f>
        <v>0</v>
      </c>
      <c r="AA89" s="45">
        <f>IFERROR((Z89-Y89)/Y89,0)</f>
        <v>0</v>
      </c>
      <c r="AB89" s="41">
        <f t="shared" ref="AB89:AM89" si="49">IFERROR(I89/I$14,0)</f>
        <v>0</v>
      </c>
      <c r="AC89" s="41">
        <f t="shared" si="49"/>
        <v>0</v>
      </c>
      <c r="AD89" s="41">
        <f t="shared" si="49"/>
        <v>0</v>
      </c>
      <c r="AE89" s="41">
        <f t="shared" si="49"/>
        <v>0</v>
      </c>
      <c r="AF89" s="41">
        <f t="shared" si="49"/>
        <v>0</v>
      </c>
      <c r="AG89" s="41">
        <f t="shared" si="49"/>
        <v>0</v>
      </c>
      <c r="AH89" s="41">
        <f t="shared" si="49"/>
        <v>0</v>
      </c>
      <c r="AI89" s="41">
        <f t="shared" si="49"/>
        <v>0</v>
      </c>
      <c r="AJ89" s="41">
        <f t="shared" si="49"/>
        <v>0</v>
      </c>
      <c r="AK89" s="41">
        <f t="shared" si="49"/>
        <v>0</v>
      </c>
      <c r="AL89" s="41">
        <f t="shared" si="49"/>
        <v>0</v>
      </c>
      <c r="AM89" s="43">
        <f t="shared" si="49"/>
        <v>0</v>
      </c>
    </row>
    <row r="90" spans="1:39" ht="9.75" customHeight="1" thickBot="1" x14ac:dyDescent="0.3"/>
    <row r="91" spans="1:39" ht="15.75" thickBot="1" x14ac:dyDescent="0.3">
      <c r="B91" s="46" t="s">
        <v>155</v>
      </c>
      <c r="C91" s="40">
        <v>0</v>
      </c>
      <c r="D91" s="41" t="e">
        <f>Aetna!D91+Anthem!D91+#REF!+Molina!D91+United!D91+Wellcare!D91</f>
        <v>#REF!</v>
      </c>
      <c r="E91" s="41" t="e">
        <f>Aetna!E91+Anthem!E91+#REF!+Molina!E91+United!E91+Wellcare!E91</f>
        <v>#REF!</v>
      </c>
      <c r="F91" s="41" t="e">
        <f>Aetna!F91+Anthem!F91+#REF!+Molina!F91+United!F91+Wellcare!F91</f>
        <v>#REF!</v>
      </c>
      <c r="G91" s="41" t="e">
        <f>Aetna!G91+Anthem!G91+#REF!+Molina!G91+United!G91+Wellcare!G91</f>
        <v>#REF!</v>
      </c>
      <c r="H91" s="69">
        <f>IFERROR((G91-F91)/F91,0)</f>
        <v>0</v>
      </c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5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</row>
    <row r="92" spans="1:39" ht="5.25" customHeight="1" thickBot="1" x14ac:dyDescent="0.3">
      <c r="B92" s="2"/>
    </row>
    <row r="93" spans="1:39" ht="30.75" thickBot="1" x14ac:dyDescent="0.3">
      <c r="B93" s="47" t="s">
        <v>156</v>
      </c>
      <c r="C93" s="58" t="e">
        <f>SUM(D93:G93)/12</f>
        <v>#REF!</v>
      </c>
      <c r="D93" s="48" t="e">
        <f>Aetna!D93+Anthem!D93+#REF!+Molina!D93+United!D93+Wellcare!D93</f>
        <v>#REF!</v>
      </c>
      <c r="E93" s="48" t="e">
        <f>Aetna!E93+Anthem!E93+#REF!+Molina!E93+United!E93+Wellcare!E93</f>
        <v>#REF!</v>
      </c>
      <c r="F93" s="48" t="e">
        <f>Aetna!F93+Anthem!F93+#REF!+Molina!F93+United!F93+Wellcare!F93</f>
        <v>#REF!</v>
      </c>
      <c r="G93" s="48" t="e">
        <f>Aetna!G93+Anthem!G93+#REF!+Molina!G93+United!G93+Wellcare!G93</f>
        <v>#REF!</v>
      </c>
      <c r="H93" s="49">
        <f t="shared" ref="H93:H94" si="50">IFERROR((G93-F93)/F93,0)</f>
        <v>0</v>
      </c>
      <c r="I93" s="1" t="s">
        <v>157</v>
      </c>
    </row>
    <row r="94" spans="1:39" ht="45.75" thickBot="1" x14ac:dyDescent="0.3">
      <c r="B94" s="50" t="s">
        <v>158</v>
      </c>
      <c r="C94" s="51" t="e">
        <f>SUM(D94:G94)/12</f>
        <v>#REF!</v>
      </c>
      <c r="D94" s="52" t="e">
        <f>Aetna!D94+Anthem!D94+#REF!+Molina!D94+United!D94+Wellcare!D94</f>
        <v>#REF!</v>
      </c>
      <c r="E94" s="52" t="e">
        <f>Aetna!E94+Anthem!E94+#REF!+Molina!E94+United!E94+Wellcare!E94</f>
        <v>#REF!</v>
      </c>
      <c r="F94" s="52" t="e">
        <f>Aetna!F94+Anthem!F94+#REF!+Molina!F94+United!F94+Wellcare!F94</f>
        <v>#REF!</v>
      </c>
      <c r="G94" s="52" t="e">
        <f>Aetna!G94+Anthem!G94+#REF!+Molina!G94+United!G94+Wellcare!G94</f>
        <v>#REF!</v>
      </c>
      <c r="H94" s="53">
        <f t="shared" si="50"/>
        <v>0</v>
      </c>
      <c r="I94" s="1" t="s">
        <v>157</v>
      </c>
    </row>
    <row r="95" spans="1:39" ht="6.75" customHeight="1" x14ac:dyDescent="0.25">
      <c r="B95" s="2"/>
    </row>
    <row r="96" spans="1:39" ht="40.5" customHeight="1" thickBot="1" x14ac:dyDescent="0.3">
      <c r="B96" s="54" t="s">
        <v>159</v>
      </c>
      <c r="C96" s="55" t="e">
        <f>C89+C91</f>
        <v>#REF!</v>
      </c>
      <c r="D96" s="56" t="e">
        <f t="shared" ref="D96:G96" si="51">D89+D91</f>
        <v>#REF!</v>
      </c>
      <c r="E96" s="56" t="e">
        <f t="shared" si="51"/>
        <v>#REF!</v>
      </c>
      <c r="F96" s="56" t="e">
        <f t="shared" si="51"/>
        <v>#REF!</v>
      </c>
      <c r="G96" s="56" t="e">
        <f t="shared" si="51"/>
        <v>#REF!</v>
      </c>
      <c r="H96" s="57">
        <f>IFERROR((G96-F96)/F96,0)</f>
        <v>0</v>
      </c>
    </row>
  </sheetData>
  <mergeCells count="6">
    <mergeCell ref="C11:T11"/>
    <mergeCell ref="V11:AM11"/>
    <mergeCell ref="C12:H12"/>
    <mergeCell ref="I12:T12"/>
    <mergeCell ref="V12:AA12"/>
    <mergeCell ref="AB12:AM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621DF-FB7A-458B-9022-1777C4510992}">
  <dimension ref="A1:AO96"/>
  <sheetViews>
    <sheetView showGridLines="0" zoomScaleNormal="100" workbookViewId="0">
      <selection activeCell="C8" sqref="C8"/>
    </sheetView>
  </sheetViews>
  <sheetFormatPr defaultColWidth="9.28515625" defaultRowHeight="15" x14ac:dyDescent="0.25"/>
  <cols>
    <col min="1" max="1" width="4.5703125" style="1" bestFit="1" customWidth="1"/>
    <col min="2" max="2" width="42.7109375" style="1" bestFit="1" customWidth="1"/>
    <col min="3" max="8" width="18.7109375" style="1" customWidth="1"/>
    <col min="9" max="21" width="16.7109375" style="1" customWidth="1"/>
    <col min="22" max="22" width="2.42578125" style="1" customWidth="1"/>
    <col min="23" max="23" width="13.28515625" style="1" customWidth="1"/>
    <col min="24" max="25" width="11.7109375" style="1" customWidth="1"/>
    <col min="26" max="26" width="11.28515625" style="1" customWidth="1"/>
    <col min="27" max="27" width="14.42578125" style="1" customWidth="1"/>
    <col min="28" max="28" width="15.7109375" style="1" customWidth="1"/>
    <col min="29" max="32" width="7.28515625" style="1" customWidth="1"/>
    <col min="33" max="33" width="8.42578125" style="1" customWidth="1"/>
    <col min="34" max="40" width="7.28515625" style="1" customWidth="1"/>
    <col min="41" max="41" width="9.140625" style="1" bestFit="1" customWidth="1"/>
    <col min="42" max="16384" width="9.28515625" style="1"/>
  </cols>
  <sheetData>
    <row r="1" spans="1:41" x14ac:dyDescent="0.25">
      <c r="B1" s="2" t="s">
        <v>0</v>
      </c>
    </row>
    <row r="2" spans="1:41" x14ac:dyDescent="0.25">
      <c r="B2" s="2" t="s">
        <v>1</v>
      </c>
      <c r="C2" s="1" t="s">
        <v>2</v>
      </c>
    </row>
    <row r="4" spans="1:41" x14ac:dyDescent="0.25">
      <c r="B4" s="2" t="s">
        <v>3</v>
      </c>
      <c r="C4" s="60" t="s">
        <v>173</v>
      </c>
    </row>
    <row r="5" spans="1:41" x14ac:dyDescent="0.25">
      <c r="B5" s="2" t="s">
        <v>4</v>
      </c>
      <c r="C5" s="61">
        <v>46218</v>
      </c>
    </row>
    <row r="6" spans="1:41" x14ac:dyDescent="0.25">
      <c r="B6" s="2" t="s">
        <v>5</v>
      </c>
      <c r="C6" s="61">
        <v>46113</v>
      </c>
    </row>
    <row r="7" spans="1:41" x14ac:dyDescent="0.25">
      <c r="B7" s="2" t="s">
        <v>6</v>
      </c>
      <c r="C7" s="61">
        <v>46203</v>
      </c>
    </row>
    <row r="8" spans="1:41" x14ac:dyDescent="0.25">
      <c r="B8" s="2"/>
      <c r="C8" s="200"/>
    </row>
    <row r="10" spans="1:41" ht="15.75" thickBot="1" x14ac:dyDescent="0.3"/>
    <row r="11" spans="1:41" x14ac:dyDescent="0.25">
      <c r="C11" s="235" t="s">
        <v>8</v>
      </c>
      <c r="D11" s="236"/>
      <c r="E11" s="236"/>
      <c r="F11" s="236"/>
      <c r="G11" s="236"/>
      <c r="H11" s="236"/>
      <c r="I11" s="236"/>
      <c r="J11" s="236"/>
      <c r="K11" s="236"/>
      <c r="L11" s="236"/>
      <c r="M11" s="236"/>
      <c r="N11" s="236"/>
      <c r="O11" s="236"/>
      <c r="P11" s="236"/>
      <c r="Q11" s="236"/>
      <c r="R11" s="236"/>
      <c r="S11" s="236"/>
      <c r="T11" s="236"/>
      <c r="U11" s="237"/>
      <c r="V11" s="4"/>
      <c r="W11" s="235" t="s">
        <v>9</v>
      </c>
      <c r="X11" s="236"/>
      <c r="Y11" s="236"/>
      <c r="Z11" s="236"/>
      <c r="AA11" s="236"/>
      <c r="AB11" s="236"/>
      <c r="AC11" s="236"/>
      <c r="AD11" s="236"/>
      <c r="AE11" s="236"/>
      <c r="AF11" s="236"/>
      <c r="AG11" s="236"/>
      <c r="AH11" s="236"/>
      <c r="AI11" s="236"/>
      <c r="AJ11" s="236"/>
      <c r="AK11" s="236"/>
      <c r="AL11" s="236"/>
      <c r="AM11" s="236"/>
      <c r="AN11" s="236"/>
      <c r="AO11" s="237"/>
    </row>
    <row r="12" spans="1:41" x14ac:dyDescent="0.25">
      <c r="C12" s="238" t="s">
        <v>10</v>
      </c>
      <c r="D12" s="239"/>
      <c r="E12" s="239"/>
      <c r="F12" s="239"/>
      <c r="G12" s="239"/>
      <c r="H12" s="240"/>
      <c r="I12" s="241" t="s">
        <v>11</v>
      </c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42"/>
      <c r="V12" s="4"/>
      <c r="W12" s="238" t="s">
        <v>10</v>
      </c>
      <c r="X12" s="239"/>
      <c r="Y12" s="239"/>
      <c r="Z12" s="239"/>
      <c r="AA12" s="239"/>
      <c r="AB12" s="240"/>
      <c r="AC12" s="241" t="s">
        <v>182</v>
      </c>
      <c r="AD12" s="239"/>
      <c r="AE12" s="239"/>
      <c r="AF12" s="239"/>
      <c r="AG12" s="239"/>
      <c r="AH12" s="239"/>
      <c r="AI12" s="239"/>
      <c r="AJ12" s="239"/>
      <c r="AK12" s="239"/>
      <c r="AL12" s="239"/>
      <c r="AM12" s="239"/>
      <c r="AN12" s="239"/>
      <c r="AO12" s="242"/>
    </row>
    <row r="13" spans="1:41" ht="45" x14ac:dyDescent="0.25">
      <c r="B13" s="5"/>
      <c r="C13" s="6" t="s">
        <v>12</v>
      </c>
      <c r="D13" s="7" t="s">
        <v>13</v>
      </c>
      <c r="E13" s="7" t="s">
        <v>14</v>
      </c>
      <c r="F13" s="8" t="s">
        <v>15</v>
      </c>
      <c r="G13" s="8" t="s">
        <v>16</v>
      </c>
      <c r="H13" s="9" t="s">
        <v>17</v>
      </c>
      <c r="I13" s="70">
        <v>45839</v>
      </c>
      <c r="J13" s="8">
        <v>45870</v>
      </c>
      <c r="K13" s="8">
        <v>45901</v>
      </c>
      <c r="L13" s="8">
        <v>45931</v>
      </c>
      <c r="M13" s="8">
        <v>45962</v>
      </c>
      <c r="N13" s="8">
        <v>45992</v>
      </c>
      <c r="O13" s="8">
        <v>46023</v>
      </c>
      <c r="P13" s="8">
        <v>46054</v>
      </c>
      <c r="Q13" s="8">
        <v>46082</v>
      </c>
      <c r="R13" s="8">
        <v>46113</v>
      </c>
      <c r="S13" s="8">
        <v>46143</v>
      </c>
      <c r="T13" s="215">
        <v>46174</v>
      </c>
      <c r="U13" s="10" t="s">
        <v>183</v>
      </c>
      <c r="V13" s="8"/>
      <c r="W13" s="6" t="s">
        <v>12</v>
      </c>
      <c r="X13" s="7" t="s">
        <v>13</v>
      </c>
      <c r="Y13" s="7" t="s">
        <v>14</v>
      </c>
      <c r="Z13" s="8" t="s">
        <v>15</v>
      </c>
      <c r="AA13" s="8" t="s">
        <v>16</v>
      </c>
      <c r="AB13" s="11" t="s">
        <v>17</v>
      </c>
      <c r="AC13" s="70">
        <v>45839</v>
      </c>
      <c r="AD13" s="8">
        <v>45870</v>
      </c>
      <c r="AE13" s="8">
        <v>45901</v>
      </c>
      <c r="AF13" s="8">
        <v>45931</v>
      </c>
      <c r="AG13" s="8">
        <v>45962</v>
      </c>
      <c r="AH13" s="8">
        <v>45992</v>
      </c>
      <c r="AI13" s="8">
        <v>46023</v>
      </c>
      <c r="AJ13" s="8">
        <v>46054</v>
      </c>
      <c r="AK13" s="8">
        <v>46082</v>
      </c>
      <c r="AL13" s="8">
        <v>46113</v>
      </c>
      <c r="AM13" s="8">
        <v>46143</v>
      </c>
      <c r="AN13" s="215">
        <v>46174</v>
      </c>
      <c r="AO13" s="10" t="s">
        <v>183</v>
      </c>
    </row>
    <row r="14" spans="1:41" x14ac:dyDescent="0.25">
      <c r="A14" s="1">
        <v>1</v>
      </c>
      <c r="B14" s="13" t="s">
        <v>18</v>
      </c>
      <c r="C14" s="14"/>
      <c r="D14" s="15">
        <f>IF(I14&lt;1," ",IFERROR(AVERAGE($I14:$K14),0))</f>
        <v>229183.33333333334</v>
      </c>
      <c r="E14" s="15">
        <f>IF(L14&lt;1," ",IFERROR(AVERAGE($L14:$N14),0))</f>
        <v>226730.33333333334</v>
      </c>
      <c r="F14" s="15">
        <f>IF(O14&lt;1," ",IFERROR(AVERAGE($O14:$Q14),0))</f>
        <v>222812.25</v>
      </c>
      <c r="G14" s="15">
        <f>IF(R14&lt;1," ",IFERROR(AVERAGE($R14:$T14),0))</f>
        <v>218201.61111111112</v>
      </c>
      <c r="H14" s="222">
        <f>IFERROR((G14-F14)/F14,0)</f>
        <v>-2.0692932677125589E-2</v>
      </c>
      <c r="I14" s="179">
        <v>228824</v>
      </c>
      <c r="J14" s="179">
        <v>229063</v>
      </c>
      <c r="K14" s="179">
        <v>229663</v>
      </c>
      <c r="L14" s="179">
        <v>228831</v>
      </c>
      <c r="M14" s="179">
        <v>226116</v>
      </c>
      <c r="N14" s="179">
        <v>225244</v>
      </c>
      <c r="O14" s="179">
        <v>224854.75000000003</v>
      </c>
      <c r="P14" s="179">
        <v>222585</v>
      </c>
      <c r="Q14" s="179">
        <v>220997</v>
      </c>
      <c r="R14" s="179">
        <v>219604</v>
      </c>
      <c r="S14" s="179">
        <v>218078</v>
      </c>
      <c r="T14" s="210">
        <v>216922.83333333334</v>
      </c>
      <c r="U14" s="212">
        <f>SUM(I14:T14)</f>
        <v>2690782.5833333335</v>
      </c>
      <c r="V14" s="18"/>
      <c r="W14" s="96">
        <f>AVERAGE(I14:T14)</f>
        <v>224231.88194444447</v>
      </c>
      <c r="X14" s="15">
        <f>IFERROR(AVERAGE($I14:$K14),0)</f>
        <v>229183.33333333334</v>
      </c>
      <c r="Y14" s="15">
        <f>IFERROR(AVERAGE($L14:$N14),0)</f>
        <v>226730.33333333334</v>
      </c>
      <c r="Z14" s="15">
        <f>IFERROR(AVERAGE($O14:$Q14),0)</f>
        <v>222812.25</v>
      </c>
      <c r="AA14" s="15">
        <f>IFERROR(AVERAGE($R14:$T14),0)</f>
        <v>218201.61111111112</v>
      </c>
      <c r="AB14" s="222">
        <f>IFERROR((AA14-Z14)/Z14,0)</f>
        <v>-2.0692932677125589E-2</v>
      </c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216"/>
      <c r="AO14" s="17"/>
    </row>
    <row r="15" spans="1:41" ht="6" customHeight="1" x14ac:dyDescent="0.25">
      <c r="C15" s="6"/>
      <c r="D15" s="7"/>
      <c r="E15" s="7"/>
      <c r="F15" s="8"/>
      <c r="G15" s="8"/>
      <c r="H15" s="11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208"/>
      <c r="U15" s="147"/>
      <c r="V15" s="8"/>
      <c r="W15" s="6"/>
      <c r="X15" s="7"/>
      <c r="Y15" s="7"/>
      <c r="Z15" s="8"/>
      <c r="AA15" s="8"/>
      <c r="AB15" s="7"/>
      <c r="AC15" s="12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215"/>
      <c r="AO15" s="10"/>
    </row>
    <row r="16" spans="1:41" x14ac:dyDescent="0.25">
      <c r="A16" s="19" t="s">
        <v>19</v>
      </c>
      <c r="B16" s="13" t="s">
        <v>20</v>
      </c>
      <c r="C16" s="6"/>
      <c r="D16" s="7"/>
      <c r="E16" s="7"/>
      <c r="F16" s="8"/>
      <c r="G16" s="8"/>
      <c r="H16" s="11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208"/>
      <c r="U16" s="147"/>
      <c r="V16" s="8"/>
      <c r="W16" s="6"/>
      <c r="X16" s="7"/>
      <c r="Y16" s="7"/>
      <c r="Z16" s="8"/>
      <c r="AA16" s="8"/>
      <c r="AB16" s="7"/>
      <c r="AC16" s="12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215"/>
      <c r="AO16" s="10"/>
    </row>
    <row r="17" spans="1:41" x14ac:dyDescent="0.25">
      <c r="A17" s="1" t="s">
        <v>21</v>
      </c>
      <c r="B17" t="s">
        <v>22</v>
      </c>
      <c r="C17" s="75">
        <f>AVERAGE(I17:U17)</f>
        <v>27100298.055384617</v>
      </c>
      <c r="D17" s="76">
        <f>IF(I17=" "," ",IFERROR(AVERAGE($I17:$K17),0))</f>
        <v>15077164.666666666</v>
      </c>
      <c r="E17" s="76">
        <f>IF(L17=" "," ",IFERROR(AVERAGE($L17:$N17),0))</f>
        <v>14730783</v>
      </c>
      <c r="F17" s="76">
        <f>IF(O17=" "," ",IFERROR(AVERAGE($O17:$Q17),0))</f>
        <v>14920418.469999999</v>
      </c>
      <c r="G17" s="76">
        <f>IF(R17&lt;D172," ",IFERROR(AVERAGE($R17:$T17),0))</f>
        <v>13988946.316666668</v>
      </c>
      <c r="H17" s="103">
        <f>IFERROR((G17-F17)/F17,0)</f>
        <v>-6.242935847987182E-2</v>
      </c>
      <c r="I17" s="181">
        <v>14506898</v>
      </c>
      <c r="J17" s="181">
        <v>14213507</v>
      </c>
      <c r="K17" s="181">
        <v>16511089</v>
      </c>
      <c r="L17" s="181">
        <v>11149749</v>
      </c>
      <c r="M17" s="181">
        <v>15873350</v>
      </c>
      <c r="N17" s="181">
        <v>17169250</v>
      </c>
      <c r="O17" s="181">
        <v>15448219.139999999</v>
      </c>
      <c r="P17" s="181">
        <v>14164132.360000001</v>
      </c>
      <c r="Q17" s="181">
        <v>15148903.91</v>
      </c>
      <c r="R17" s="181">
        <v>15321185.860000001</v>
      </c>
      <c r="S17" s="181">
        <v>11930660.4</v>
      </c>
      <c r="T17" s="211">
        <v>14714992.690000001</v>
      </c>
      <c r="U17" s="213">
        <f>SUM(I17:T17)</f>
        <v>176151937.36000001</v>
      </c>
      <c r="V17" s="79"/>
      <c r="W17" s="78">
        <f>AVERAGE(I17:T17)/W$14</f>
        <v>65.464946313790804</v>
      </c>
      <c r="X17" s="79">
        <f>IFERROR(AVERAGE($I17:$K17)/X$14,"")</f>
        <v>65.786479528761532</v>
      </c>
      <c r="Y17" s="79">
        <f>IFERROR(AVERAGE($L17:$N17)/Y$14,0)</f>
        <v>64.970499462650935</v>
      </c>
      <c r="Z17" s="79">
        <f>IFERROR(AVERAGE($O17:$Q17)/Z$14,0)</f>
        <v>66.964085098552701</v>
      </c>
      <c r="AA17" s="79">
        <f>IFERROR(AVERAGE($R17:$T17)/AA$14,0)</f>
        <v>64.110188029470194</v>
      </c>
      <c r="AB17" s="217">
        <f>IFERROR((AA17-Z17)/Z17,0)</f>
        <v>-4.2618323910232715E-2</v>
      </c>
      <c r="AC17" s="105">
        <f t="shared" ref="AC17:AC38" si="0">IFERROR(I17/I$14,0)</f>
        <v>63.397624375065554</v>
      </c>
      <c r="AD17" s="79">
        <f t="shared" ref="AD17:AD38" si="1">IFERROR(J17/J$14,0)</f>
        <v>62.050645455617016</v>
      </c>
      <c r="AE17" s="79">
        <f t="shared" ref="AE17:AE38" si="2">IFERROR(K17/K$14,0)</f>
        <v>71.892681886067848</v>
      </c>
      <c r="AF17" s="79">
        <f t="shared" ref="AF17:AF38" si="3">IFERROR(L17/L$14,0)</f>
        <v>48.72481875270396</v>
      </c>
      <c r="AG17" s="79">
        <f t="shared" ref="AG17:AG38" si="4">IFERROR(M17/M$14,0)</f>
        <v>70.20003007305985</v>
      </c>
      <c r="AH17" s="79">
        <f t="shared" ref="AH17:AH38" si="5">IFERROR(N17/N$14,0)</f>
        <v>76.225115874340716</v>
      </c>
      <c r="AI17" s="79">
        <f t="shared" ref="AI17:AI38" si="6">IFERROR(O17/O$14,0)</f>
        <v>68.703103403419306</v>
      </c>
      <c r="AJ17" s="79">
        <f t="shared" ref="AJ17:AJ38" si="7">IFERROR(P17/P$14,0)</f>
        <v>63.634711952737163</v>
      </c>
      <c r="AK17" s="79">
        <f t="shared" ref="AK17:AK38" si="8">IFERROR(Q17/Q$14,0)</f>
        <v>68.548007031769657</v>
      </c>
      <c r="AL17" s="79">
        <f t="shared" ref="AL17:AL38" si="9">IFERROR(R17/R$14,0)</f>
        <v>69.76733511229304</v>
      </c>
      <c r="AM17" s="79">
        <f t="shared" ref="AM17:AM38" si="10">IFERROR(S17/S$14,0)</f>
        <v>54.708225497299132</v>
      </c>
      <c r="AN17" s="209">
        <f>IFERROR(S17/S$14,0)</f>
        <v>54.708225497299132</v>
      </c>
      <c r="AO17" s="214">
        <f>SUM(AC17:AN17)</f>
        <v>772.56052491167236</v>
      </c>
    </row>
    <row r="18" spans="1:41" x14ac:dyDescent="0.25">
      <c r="A18" s="1" t="s">
        <v>23</v>
      </c>
      <c r="B18" t="s">
        <v>24</v>
      </c>
      <c r="C18" s="75">
        <f t="shared" ref="C18:C50" si="11">AVERAGE(I18:U18)</f>
        <v>33713169.464615382</v>
      </c>
      <c r="D18" s="76">
        <f t="shared" ref="D18:D50" si="12">IF(I18=" "," ",IFERROR(AVERAGE($I18:$K18),0))</f>
        <v>18162670.333333332</v>
      </c>
      <c r="E18" s="76">
        <f t="shared" ref="E18:E50" si="13">IF(L18=" "," ",IFERROR(AVERAGE($L18:$N18),0))</f>
        <v>18092038.333333332</v>
      </c>
      <c r="F18" s="76">
        <f t="shared" ref="F18:F50" si="14">IF(O18=" "," ",IFERROR(AVERAGE($O18:$Q18),0))</f>
        <v>17774163.216666669</v>
      </c>
      <c r="G18" s="76">
        <f t="shared" ref="G18:G50" si="15">IF(R18&lt;D173," ",IFERROR(AVERAGE($R18:$T18),0))</f>
        <v>19016328.623333331</v>
      </c>
      <c r="H18" s="103">
        <f t="shared" ref="H18:H50" si="16">IFERROR((G18-F18)/F18,0)</f>
        <v>6.9886013283702461E-2</v>
      </c>
      <c r="I18" s="181">
        <v>17934356</v>
      </c>
      <c r="J18" s="181">
        <v>16086055</v>
      </c>
      <c r="K18" s="181">
        <v>20467600</v>
      </c>
      <c r="L18" s="181">
        <v>17820489</v>
      </c>
      <c r="M18" s="181">
        <v>17102963</v>
      </c>
      <c r="N18" s="181">
        <v>19352663</v>
      </c>
      <c r="O18" s="181">
        <v>17285494.940000001</v>
      </c>
      <c r="P18" s="181">
        <v>15642442.4</v>
      </c>
      <c r="Q18" s="181">
        <v>20394552.310000002</v>
      </c>
      <c r="R18" s="181">
        <v>20206765.669999998</v>
      </c>
      <c r="S18" s="181">
        <v>17049746.129999999</v>
      </c>
      <c r="T18" s="211">
        <v>19792474.07</v>
      </c>
      <c r="U18" s="213">
        <f t="shared" ref="U18:U50" si="17">SUM(I18:T18)</f>
        <v>219135601.51999998</v>
      </c>
      <c r="V18" s="79"/>
      <c r="W18" s="78">
        <f t="shared" ref="W18:W50" si="18">AVERAGE(I18:T18)/W$14</f>
        <v>81.439356296314145</v>
      </c>
      <c r="X18" s="79">
        <f t="shared" ref="X18:X81" si="19">IFERROR(AVERAGE($I18:$K18)/X$14,"")</f>
        <v>79.249525125445416</v>
      </c>
      <c r="Y18" s="79">
        <f t="shared" ref="Y18:Y81" si="20">IFERROR(AVERAGE($L18:$N18)/Y$14,0)</f>
        <v>79.795403055906348</v>
      </c>
      <c r="Z18" s="79">
        <f t="shared" ref="Z18:Z81" si="21">IFERROR(AVERAGE($O18:$Q18)/Z$14,0)</f>
        <v>79.771930029281009</v>
      </c>
      <c r="AA18" s="79">
        <f t="shared" ref="AA18:AA50" si="22">IFERROR(AVERAGE($R18:$T18)/AA$14,0)</f>
        <v>87.150266794547022</v>
      </c>
      <c r="AB18" s="217">
        <f t="shared" ref="AB18:AB50" si="23">IFERROR((AA18-Z18)/Z18,0)</f>
        <v>9.2492895214616566E-2</v>
      </c>
      <c r="AC18" s="105">
        <f t="shared" si="0"/>
        <v>78.376201797014303</v>
      </c>
      <c r="AD18" s="79">
        <f t="shared" si="1"/>
        <v>70.225461990806025</v>
      </c>
      <c r="AE18" s="79">
        <f t="shared" si="2"/>
        <v>89.120145604646808</v>
      </c>
      <c r="AF18" s="79">
        <f t="shared" si="3"/>
        <v>77.876201213996353</v>
      </c>
      <c r="AG18" s="79">
        <f t="shared" si="4"/>
        <v>75.638004387128731</v>
      </c>
      <c r="AH18" s="79">
        <f t="shared" si="5"/>
        <v>85.918661540373989</v>
      </c>
      <c r="AI18" s="79">
        <f t="shared" si="6"/>
        <v>76.874048424594093</v>
      </c>
      <c r="AJ18" s="79">
        <f t="shared" si="7"/>
        <v>70.276264797717729</v>
      </c>
      <c r="AK18" s="79">
        <f t="shared" si="8"/>
        <v>92.284294854681292</v>
      </c>
      <c r="AL18" s="79">
        <f t="shared" si="9"/>
        <v>92.014561073568785</v>
      </c>
      <c r="AM18" s="79">
        <f t="shared" si="10"/>
        <v>78.1818713029283</v>
      </c>
      <c r="AN18" s="209">
        <f t="shared" ref="AN18:AN50" si="24">IFERROR(S18/S$14,0)</f>
        <v>78.1818713029283</v>
      </c>
      <c r="AO18" s="214">
        <f t="shared" ref="AO18:AO50" si="25">SUM(AC18:AN18)</f>
        <v>964.96758829038481</v>
      </c>
    </row>
    <row r="19" spans="1:41" x14ac:dyDescent="0.25">
      <c r="A19" s="1" t="s">
        <v>25</v>
      </c>
      <c r="B19" t="s">
        <v>26</v>
      </c>
      <c r="C19" s="75">
        <f t="shared" si="11"/>
        <v>0</v>
      </c>
      <c r="D19" s="76">
        <f t="shared" si="12"/>
        <v>0</v>
      </c>
      <c r="E19" s="76">
        <f t="shared" si="13"/>
        <v>0</v>
      </c>
      <c r="F19" s="76">
        <f t="shared" si="14"/>
        <v>0</v>
      </c>
      <c r="G19" s="76">
        <f t="shared" si="15"/>
        <v>0</v>
      </c>
      <c r="H19" s="103">
        <f t="shared" si="16"/>
        <v>0</v>
      </c>
      <c r="I19" s="181">
        <v>0</v>
      </c>
      <c r="J19" s="181">
        <v>0</v>
      </c>
      <c r="K19" s="181">
        <v>0</v>
      </c>
      <c r="L19" s="181">
        <v>0</v>
      </c>
      <c r="M19" s="181">
        <v>0</v>
      </c>
      <c r="N19" s="181">
        <v>0</v>
      </c>
      <c r="O19" s="181">
        <v>0</v>
      </c>
      <c r="P19" s="181">
        <v>0</v>
      </c>
      <c r="Q19" s="181">
        <v>0</v>
      </c>
      <c r="R19" s="181">
        <v>0</v>
      </c>
      <c r="S19" s="181">
        <v>0</v>
      </c>
      <c r="T19" s="211">
        <v>0</v>
      </c>
      <c r="U19" s="213">
        <f t="shared" si="17"/>
        <v>0</v>
      </c>
      <c r="V19" s="79"/>
      <c r="W19" s="78">
        <f t="shared" si="18"/>
        <v>0</v>
      </c>
      <c r="X19" s="79">
        <f t="shared" si="19"/>
        <v>0</v>
      </c>
      <c r="Y19" s="79">
        <f t="shared" si="20"/>
        <v>0</v>
      </c>
      <c r="Z19" s="79">
        <f t="shared" si="21"/>
        <v>0</v>
      </c>
      <c r="AA19" s="79">
        <f t="shared" si="22"/>
        <v>0</v>
      </c>
      <c r="AB19" s="217">
        <f t="shared" si="23"/>
        <v>0</v>
      </c>
      <c r="AC19" s="105">
        <f t="shared" si="0"/>
        <v>0</v>
      </c>
      <c r="AD19" s="79">
        <f t="shared" si="1"/>
        <v>0</v>
      </c>
      <c r="AE19" s="79">
        <f t="shared" si="2"/>
        <v>0</v>
      </c>
      <c r="AF19" s="79">
        <f t="shared" si="3"/>
        <v>0</v>
      </c>
      <c r="AG19" s="79">
        <f t="shared" si="4"/>
        <v>0</v>
      </c>
      <c r="AH19" s="79">
        <f t="shared" si="5"/>
        <v>0</v>
      </c>
      <c r="AI19" s="79">
        <f t="shared" si="6"/>
        <v>0</v>
      </c>
      <c r="AJ19" s="79">
        <f t="shared" si="7"/>
        <v>0</v>
      </c>
      <c r="AK19" s="79">
        <f t="shared" si="8"/>
        <v>0</v>
      </c>
      <c r="AL19" s="79">
        <f t="shared" si="9"/>
        <v>0</v>
      </c>
      <c r="AM19" s="79">
        <f t="shared" si="10"/>
        <v>0</v>
      </c>
      <c r="AN19" s="209">
        <f t="shared" si="24"/>
        <v>0</v>
      </c>
      <c r="AO19" s="214">
        <f t="shared" si="25"/>
        <v>0</v>
      </c>
    </row>
    <row r="20" spans="1:41" x14ac:dyDescent="0.25">
      <c r="A20" s="1" t="s">
        <v>27</v>
      </c>
      <c r="B20" t="s">
        <v>167</v>
      </c>
      <c r="C20" s="75">
        <f t="shared" si="11"/>
        <v>0</v>
      </c>
      <c r="D20" s="76">
        <f t="shared" si="12"/>
        <v>0</v>
      </c>
      <c r="E20" s="76">
        <f t="shared" si="13"/>
        <v>0</v>
      </c>
      <c r="F20" s="76">
        <f t="shared" si="14"/>
        <v>0</v>
      </c>
      <c r="G20" s="76">
        <f t="shared" si="15"/>
        <v>0</v>
      </c>
      <c r="H20" s="103">
        <f t="shared" si="16"/>
        <v>0</v>
      </c>
      <c r="I20" s="181">
        <v>0</v>
      </c>
      <c r="J20" s="181">
        <v>0</v>
      </c>
      <c r="K20" s="181">
        <v>0</v>
      </c>
      <c r="L20" s="181">
        <v>0</v>
      </c>
      <c r="M20" s="181">
        <v>0</v>
      </c>
      <c r="N20" s="181">
        <v>0</v>
      </c>
      <c r="O20" s="181">
        <v>0</v>
      </c>
      <c r="P20" s="181">
        <v>0</v>
      </c>
      <c r="Q20" s="181">
        <v>0</v>
      </c>
      <c r="R20" s="181">
        <v>0</v>
      </c>
      <c r="S20" s="181">
        <v>0</v>
      </c>
      <c r="T20" s="211">
        <v>0</v>
      </c>
      <c r="U20" s="213">
        <f t="shared" si="17"/>
        <v>0</v>
      </c>
      <c r="V20" s="79"/>
      <c r="W20" s="78">
        <f t="shared" si="18"/>
        <v>0</v>
      </c>
      <c r="X20" s="79">
        <f t="shared" si="19"/>
        <v>0</v>
      </c>
      <c r="Y20" s="79">
        <f t="shared" si="20"/>
        <v>0</v>
      </c>
      <c r="Z20" s="79">
        <f t="shared" si="21"/>
        <v>0</v>
      </c>
      <c r="AA20" s="79">
        <f t="shared" si="22"/>
        <v>0</v>
      </c>
      <c r="AB20" s="217">
        <f t="shared" si="23"/>
        <v>0</v>
      </c>
      <c r="AC20" s="105">
        <f t="shared" si="0"/>
        <v>0</v>
      </c>
      <c r="AD20" s="79">
        <f t="shared" si="1"/>
        <v>0</v>
      </c>
      <c r="AE20" s="79">
        <f t="shared" si="2"/>
        <v>0</v>
      </c>
      <c r="AF20" s="79">
        <f t="shared" si="3"/>
        <v>0</v>
      </c>
      <c r="AG20" s="79">
        <f t="shared" si="4"/>
        <v>0</v>
      </c>
      <c r="AH20" s="79">
        <f t="shared" si="5"/>
        <v>0</v>
      </c>
      <c r="AI20" s="79">
        <f t="shared" si="6"/>
        <v>0</v>
      </c>
      <c r="AJ20" s="79">
        <f t="shared" si="7"/>
        <v>0</v>
      </c>
      <c r="AK20" s="79">
        <f t="shared" si="8"/>
        <v>0</v>
      </c>
      <c r="AL20" s="79">
        <f t="shared" si="9"/>
        <v>0</v>
      </c>
      <c r="AM20" s="79">
        <f t="shared" si="10"/>
        <v>0</v>
      </c>
      <c r="AN20" s="209">
        <f t="shared" si="24"/>
        <v>0</v>
      </c>
      <c r="AO20" s="214">
        <f t="shared" si="25"/>
        <v>0</v>
      </c>
    </row>
    <row r="21" spans="1:41" x14ac:dyDescent="0.25">
      <c r="A21" s="1" t="s">
        <v>28</v>
      </c>
      <c r="B21" t="s">
        <v>29</v>
      </c>
      <c r="C21" s="75">
        <f t="shared" si="11"/>
        <v>230931.40461538464</v>
      </c>
      <c r="D21" s="76">
        <f t="shared" si="12"/>
        <v>111817.33333333333</v>
      </c>
      <c r="E21" s="76">
        <f t="shared" si="13"/>
        <v>117776</v>
      </c>
      <c r="F21" s="76">
        <f t="shared" si="14"/>
        <v>124516.35333333333</v>
      </c>
      <c r="G21" s="76">
        <f t="shared" si="15"/>
        <v>146241.68999999997</v>
      </c>
      <c r="H21" s="103">
        <f t="shared" si="16"/>
        <v>0.1744777780996154</v>
      </c>
      <c r="I21" s="181">
        <v>112829</v>
      </c>
      <c r="J21" s="181">
        <v>90956</v>
      </c>
      <c r="K21" s="181">
        <v>131667</v>
      </c>
      <c r="L21" s="181">
        <v>111085</v>
      </c>
      <c r="M21" s="181">
        <v>104139</v>
      </c>
      <c r="N21" s="181">
        <v>138104</v>
      </c>
      <c r="O21" s="181">
        <v>120026.81</v>
      </c>
      <c r="P21" s="181">
        <v>104695.95000000001</v>
      </c>
      <c r="Q21" s="181">
        <v>148826.29999999999</v>
      </c>
      <c r="R21" s="181">
        <v>116480.32000000001</v>
      </c>
      <c r="S21" s="181">
        <v>159132.15</v>
      </c>
      <c r="T21" s="211">
        <v>163112.6</v>
      </c>
      <c r="U21" s="213">
        <f t="shared" si="17"/>
        <v>1501054.1300000001</v>
      </c>
      <c r="V21" s="79"/>
      <c r="W21" s="78">
        <f t="shared" si="18"/>
        <v>0.55785039612546428</v>
      </c>
      <c r="X21" s="79">
        <f t="shared" si="19"/>
        <v>0.48789469856737688</v>
      </c>
      <c r="Y21" s="79">
        <f t="shared" si="20"/>
        <v>0.51945409451168856</v>
      </c>
      <c r="Z21" s="79">
        <f t="shared" si="21"/>
        <v>0.55883980047476445</v>
      </c>
      <c r="AA21" s="79">
        <f t="shared" si="22"/>
        <v>0.67021361233456611</v>
      </c>
      <c r="AB21" s="217">
        <f t="shared" si="23"/>
        <v>0.19929470264140747</v>
      </c>
      <c r="AC21" s="105">
        <f t="shared" si="0"/>
        <v>0.49308201936859769</v>
      </c>
      <c r="AD21" s="79">
        <f t="shared" si="1"/>
        <v>0.39707853298000989</v>
      </c>
      <c r="AE21" s="79">
        <f t="shared" si="2"/>
        <v>0.57330523419096679</v>
      </c>
      <c r="AF21" s="79">
        <f t="shared" si="3"/>
        <v>0.48544559085088995</v>
      </c>
      <c r="AG21" s="79">
        <f t="shared" si="4"/>
        <v>0.46055564400573157</v>
      </c>
      <c r="AH21" s="79">
        <f t="shared" si="5"/>
        <v>0.61313064942906359</v>
      </c>
      <c r="AI21" s="79">
        <f t="shared" si="6"/>
        <v>0.53379708456236741</v>
      </c>
      <c r="AJ21" s="79">
        <f t="shared" si="7"/>
        <v>0.47036390592357979</v>
      </c>
      <c r="AK21" s="79">
        <f t="shared" si="8"/>
        <v>0.67343131354724262</v>
      </c>
      <c r="AL21" s="79">
        <f t="shared" si="9"/>
        <v>0.53041073933079541</v>
      </c>
      <c r="AM21" s="79">
        <f t="shared" si="10"/>
        <v>0.72970290446537478</v>
      </c>
      <c r="AN21" s="209">
        <f t="shared" si="24"/>
        <v>0.72970290446537478</v>
      </c>
      <c r="AO21" s="214">
        <f t="shared" si="25"/>
        <v>6.6900065231199948</v>
      </c>
    </row>
    <row r="22" spans="1:41" x14ac:dyDescent="0.25">
      <c r="A22" s="1" t="s">
        <v>30</v>
      </c>
      <c r="B22" t="s">
        <v>31</v>
      </c>
      <c r="C22" s="75">
        <f t="shared" si="11"/>
        <v>44307.69999999999</v>
      </c>
      <c r="D22" s="76">
        <f t="shared" si="12"/>
        <v>19054.333333333332</v>
      </c>
      <c r="E22" s="76">
        <f t="shared" si="13"/>
        <v>26501.666666666668</v>
      </c>
      <c r="F22" s="76">
        <f t="shared" si="14"/>
        <v>14868.006666666666</v>
      </c>
      <c r="G22" s="76">
        <f t="shared" si="15"/>
        <v>35576.01</v>
      </c>
      <c r="H22" s="103">
        <f t="shared" si="16"/>
        <v>1.3927894839971824</v>
      </c>
      <c r="I22" s="181">
        <v>14659</v>
      </c>
      <c r="J22" s="181">
        <v>6897</v>
      </c>
      <c r="K22" s="181">
        <v>35607</v>
      </c>
      <c r="L22" s="181">
        <v>25423</v>
      </c>
      <c r="M22" s="181">
        <v>28477</v>
      </c>
      <c r="N22" s="181">
        <v>25605</v>
      </c>
      <c r="O22" s="181">
        <v>14988.24</v>
      </c>
      <c r="P22" s="181">
        <v>7614.61</v>
      </c>
      <c r="Q22" s="181">
        <v>22001.17</v>
      </c>
      <c r="R22" s="181">
        <v>55750.12</v>
      </c>
      <c r="S22" s="181">
        <v>25673.68</v>
      </c>
      <c r="T22" s="211">
        <v>25304.23</v>
      </c>
      <c r="U22" s="213">
        <f t="shared" si="17"/>
        <v>288000.04999999993</v>
      </c>
      <c r="V22" s="79"/>
      <c r="W22" s="78">
        <f t="shared" si="18"/>
        <v>0.10703207750186428</v>
      </c>
      <c r="X22" s="79">
        <f t="shared" si="19"/>
        <v>8.3140135262889964E-2</v>
      </c>
      <c r="Y22" s="79">
        <f t="shared" si="20"/>
        <v>0.11688628635192173</v>
      </c>
      <c r="Z22" s="79">
        <f t="shared" si="21"/>
        <v>6.6728856544766568E-2</v>
      </c>
      <c r="AA22" s="79">
        <f t="shared" si="22"/>
        <v>0.16304192172936904</v>
      </c>
      <c r="AB22" s="217">
        <f t="shared" si="23"/>
        <v>1.4433495517788271</v>
      </c>
      <c r="AC22" s="105">
        <f t="shared" si="0"/>
        <v>6.4062336118588956E-2</v>
      </c>
      <c r="AD22" s="79">
        <f t="shared" si="1"/>
        <v>3.0109620497417743E-2</v>
      </c>
      <c r="AE22" s="79">
        <f t="shared" si="2"/>
        <v>0.15504021109190422</v>
      </c>
      <c r="AF22" s="79">
        <f t="shared" si="3"/>
        <v>0.11109945767837399</v>
      </c>
      <c r="AG22" s="79">
        <f t="shared" si="4"/>
        <v>0.1259397831201684</v>
      </c>
      <c r="AH22" s="79">
        <f t="shared" si="5"/>
        <v>0.113676723908295</v>
      </c>
      <c r="AI22" s="79">
        <f t="shared" si="6"/>
        <v>6.665743107494948E-2</v>
      </c>
      <c r="AJ22" s="79">
        <f t="shared" si="7"/>
        <v>3.4209897342588225E-2</v>
      </c>
      <c r="AK22" s="79">
        <f t="shared" si="8"/>
        <v>9.9554156843758054E-2</v>
      </c>
      <c r="AL22" s="79">
        <f t="shared" si="9"/>
        <v>0.25386659623686275</v>
      </c>
      <c r="AM22" s="79">
        <f t="shared" si="10"/>
        <v>0.1177270517888095</v>
      </c>
      <c r="AN22" s="209">
        <f t="shared" si="24"/>
        <v>0.1177270517888095</v>
      </c>
      <c r="AO22" s="214">
        <f t="shared" si="25"/>
        <v>1.289670317490526</v>
      </c>
    </row>
    <row r="23" spans="1:41" x14ac:dyDescent="0.25">
      <c r="A23" s="1" t="s">
        <v>32</v>
      </c>
      <c r="B23" t="s">
        <v>33</v>
      </c>
      <c r="C23" s="75">
        <f t="shared" si="11"/>
        <v>8659165.7723076921</v>
      </c>
      <c r="D23" s="76">
        <f t="shared" si="12"/>
        <v>4872832.666666667</v>
      </c>
      <c r="E23" s="76">
        <f t="shared" si="13"/>
        <v>4927483</v>
      </c>
      <c r="F23" s="76">
        <f t="shared" si="14"/>
        <v>4164934.3066666666</v>
      </c>
      <c r="G23" s="76">
        <f t="shared" si="15"/>
        <v>4796275.8666666662</v>
      </c>
      <c r="H23" s="103">
        <f t="shared" si="16"/>
        <v>0.1515849983490575</v>
      </c>
      <c r="I23" s="181">
        <v>5333729</v>
      </c>
      <c r="J23" s="181">
        <v>3809798</v>
      </c>
      <c r="K23" s="181">
        <v>5474971</v>
      </c>
      <c r="L23" s="181">
        <v>4334081</v>
      </c>
      <c r="M23" s="181">
        <v>4389385</v>
      </c>
      <c r="N23" s="181">
        <v>6058983</v>
      </c>
      <c r="O23" s="181">
        <v>3952600.57</v>
      </c>
      <c r="P23" s="181">
        <v>3936084.99</v>
      </c>
      <c r="Q23" s="181">
        <v>4606117.3599999994</v>
      </c>
      <c r="R23" s="181">
        <v>4685661.75</v>
      </c>
      <c r="S23" s="181">
        <v>4675905.7799999993</v>
      </c>
      <c r="T23" s="211">
        <v>5027260.07</v>
      </c>
      <c r="U23" s="213">
        <f t="shared" si="17"/>
        <v>56284577.520000003</v>
      </c>
      <c r="V23" s="79"/>
      <c r="W23" s="78">
        <f t="shared" si="18"/>
        <v>20.917549365982154</v>
      </c>
      <c r="X23" s="79">
        <f t="shared" si="19"/>
        <v>21.261723511017379</v>
      </c>
      <c r="Y23" s="79">
        <f t="shared" si="20"/>
        <v>21.732791230698435</v>
      </c>
      <c r="Z23" s="79">
        <f t="shared" si="21"/>
        <v>18.692573261419273</v>
      </c>
      <c r="AA23" s="79">
        <f t="shared" si="22"/>
        <v>21.980936997868177</v>
      </c>
      <c r="AB23" s="217">
        <f t="shared" si="23"/>
        <v>0.17591819437915249</v>
      </c>
      <c r="AC23" s="105">
        <f t="shared" si="0"/>
        <v>23.309307590112926</v>
      </c>
      <c r="AD23" s="79">
        <f t="shared" si="1"/>
        <v>16.632096846719026</v>
      </c>
      <c r="AE23" s="79">
        <f t="shared" si="2"/>
        <v>23.839151278177155</v>
      </c>
      <c r="AF23" s="79">
        <f t="shared" si="3"/>
        <v>18.940095529014862</v>
      </c>
      <c r="AG23" s="79">
        <f t="shared" si="4"/>
        <v>19.412093792566647</v>
      </c>
      <c r="AH23" s="79">
        <f t="shared" si="5"/>
        <v>26.899642165829057</v>
      </c>
      <c r="AI23" s="79">
        <f t="shared" si="6"/>
        <v>17.578461517935466</v>
      </c>
      <c r="AJ23" s="79">
        <f t="shared" si="7"/>
        <v>17.683514118202037</v>
      </c>
      <c r="AK23" s="79">
        <f t="shared" si="8"/>
        <v>20.842442929089533</v>
      </c>
      <c r="AL23" s="79">
        <f t="shared" si="9"/>
        <v>21.336868863955118</v>
      </c>
      <c r="AM23" s="79">
        <f t="shared" si="10"/>
        <v>21.441437375617895</v>
      </c>
      <c r="AN23" s="209">
        <f t="shared" si="24"/>
        <v>21.441437375617895</v>
      </c>
      <c r="AO23" s="214">
        <f t="shared" si="25"/>
        <v>249.35654938283761</v>
      </c>
    </row>
    <row r="24" spans="1:41" x14ac:dyDescent="0.25">
      <c r="A24" s="1" t="s">
        <v>34</v>
      </c>
      <c r="B24" t="s">
        <v>35</v>
      </c>
      <c r="C24" s="75">
        <f t="shared" si="11"/>
        <v>787090.9723076924</v>
      </c>
      <c r="D24" s="76">
        <f t="shared" si="12"/>
        <v>438668</v>
      </c>
      <c r="E24" s="76">
        <f t="shared" si="13"/>
        <v>397731</v>
      </c>
      <c r="F24" s="76">
        <f t="shared" si="14"/>
        <v>443817.27666666667</v>
      </c>
      <c r="G24" s="76">
        <f t="shared" si="15"/>
        <v>425147.49666666664</v>
      </c>
      <c r="H24" s="103">
        <f t="shared" si="16"/>
        <v>-4.2066366005896048E-2</v>
      </c>
      <c r="I24" s="181">
        <v>464995</v>
      </c>
      <c r="J24" s="181">
        <v>375014</v>
      </c>
      <c r="K24" s="181">
        <v>475995</v>
      </c>
      <c r="L24" s="181">
        <v>389330</v>
      </c>
      <c r="M24" s="181">
        <v>392071</v>
      </c>
      <c r="N24" s="181">
        <v>411792</v>
      </c>
      <c r="O24" s="181">
        <v>470223.49</v>
      </c>
      <c r="P24" s="181">
        <v>402282.03</v>
      </c>
      <c r="Q24" s="181">
        <v>458946.31000000006</v>
      </c>
      <c r="R24" s="181">
        <v>421856.5</v>
      </c>
      <c r="S24" s="181">
        <v>356145.19</v>
      </c>
      <c r="T24" s="211">
        <v>497440.80000000005</v>
      </c>
      <c r="U24" s="213">
        <f t="shared" si="17"/>
        <v>5116091.32</v>
      </c>
      <c r="V24" s="79"/>
      <c r="W24" s="78">
        <f t="shared" si="18"/>
        <v>1.9013395402842994</v>
      </c>
      <c r="X24" s="79">
        <f t="shared" si="19"/>
        <v>1.9140484328412479</v>
      </c>
      <c r="Y24" s="79">
        <f t="shared" si="20"/>
        <v>1.7542028636074278</v>
      </c>
      <c r="Z24" s="79">
        <f t="shared" si="21"/>
        <v>1.9918890306375285</v>
      </c>
      <c r="AA24" s="79">
        <f t="shared" si="22"/>
        <v>1.9484159374523407</v>
      </c>
      <c r="AB24" s="217">
        <f t="shared" si="23"/>
        <v>-2.1825057780088173E-2</v>
      </c>
      <c r="AC24" s="105">
        <f t="shared" si="0"/>
        <v>2.0321076460511134</v>
      </c>
      <c r="AD24" s="79">
        <f t="shared" si="1"/>
        <v>1.6371653213308128</v>
      </c>
      <c r="AE24" s="79">
        <f t="shared" si="2"/>
        <v>2.0725802589010853</v>
      </c>
      <c r="AF24" s="79">
        <f t="shared" si="3"/>
        <v>1.7013866128278075</v>
      </c>
      <c r="AG24" s="79">
        <f t="shared" si="4"/>
        <v>1.7339374480355216</v>
      </c>
      <c r="AH24" s="79">
        <f t="shared" si="5"/>
        <v>1.8282040809078155</v>
      </c>
      <c r="AI24" s="79">
        <f t="shared" si="6"/>
        <v>2.0912321843323296</v>
      </c>
      <c r="AJ24" s="79">
        <f t="shared" si="7"/>
        <v>1.8073186872430758</v>
      </c>
      <c r="AK24" s="79">
        <f t="shared" si="8"/>
        <v>2.0767083263573718</v>
      </c>
      <c r="AL24" s="79">
        <f t="shared" si="9"/>
        <v>1.9209873226352889</v>
      </c>
      <c r="AM24" s="79">
        <f t="shared" si="10"/>
        <v>1.633109208631774</v>
      </c>
      <c r="AN24" s="209">
        <f t="shared" si="24"/>
        <v>1.633109208631774</v>
      </c>
      <c r="AO24" s="214">
        <f t="shared" si="25"/>
        <v>22.167846305885764</v>
      </c>
    </row>
    <row r="25" spans="1:41" x14ac:dyDescent="0.25">
      <c r="A25" s="1" t="s">
        <v>36</v>
      </c>
      <c r="B25" t="s">
        <v>37</v>
      </c>
      <c r="C25" s="75">
        <f t="shared" si="11"/>
        <v>3493967.8076923075</v>
      </c>
      <c r="D25" s="76">
        <f t="shared" si="12"/>
        <v>1966585.6666666667</v>
      </c>
      <c r="E25" s="76">
        <f t="shared" si="13"/>
        <v>1860072.6666666667</v>
      </c>
      <c r="F25" s="76">
        <f t="shared" si="14"/>
        <v>1731571.29</v>
      </c>
      <c r="G25" s="76">
        <f t="shared" si="15"/>
        <v>2012033.96</v>
      </c>
      <c r="H25" s="103">
        <f t="shared" si="16"/>
        <v>0.16197003936234119</v>
      </c>
      <c r="I25" s="181">
        <v>1767117</v>
      </c>
      <c r="J25" s="181">
        <v>795952</v>
      </c>
      <c r="K25" s="181">
        <v>3336688</v>
      </c>
      <c r="L25" s="181">
        <v>1659620</v>
      </c>
      <c r="M25" s="181">
        <v>1639333</v>
      </c>
      <c r="N25" s="181">
        <v>2281265</v>
      </c>
      <c r="O25" s="181">
        <v>1768396.29</v>
      </c>
      <c r="P25" s="181">
        <v>1483829.24</v>
      </c>
      <c r="Q25" s="181">
        <v>1942488.34</v>
      </c>
      <c r="R25" s="181">
        <v>1706039.68</v>
      </c>
      <c r="S25" s="181">
        <v>1604942.63</v>
      </c>
      <c r="T25" s="211">
        <v>2725119.5700000003</v>
      </c>
      <c r="U25" s="213">
        <f t="shared" si="17"/>
        <v>22710790.75</v>
      </c>
      <c r="V25" s="79"/>
      <c r="W25" s="78">
        <f t="shared" si="18"/>
        <v>8.440217686360203</v>
      </c>
      <c r="X25" s="79">
        <f t="shared" si="19"/>
        <v>8.5808406661333727</v>
      </c>
      <c r="Y25" s="79">
        <f t="shared" si="20"/>
        <v>8.2038986108313701</v>
      </c>
      <c r="Z25" s="79">
        <f t="shared" si="21"/>
        <v>7.7714366692136538</v>
      </c>
      <c r="AA25" s="79">
        <f t="shared" si="22"/>
        <v>9.2209858110325591</v>
      </c>
      <c r="AB25" s="217">
        <f t="shared" si="23"/>
        <v>0.18652267315788043</v>
      </c>
      <c r="AC25" s="105">
        <f t="shared" si="0"/>
        <v>7.7226033982449396</v>
      </c>
      <c r="AD25" s="79">
        <f t="shared" si="1"/>
        <v>3.4748169717501298</v>
      </c>
      <c r="AE25" s="79">
        <f t="shared" si="2"/>
        <v>14.528626726986934</v>
      </c>
      <c r="AF25" s="79">
        <f t="shared" si="3"/>
        <v>7.2526012646887876</v>
      </c>
      <c r="AG25" s="79">
        <f t="shared" si="4"/>
        <v>7.2499646199295933</v>
      </c>
      <c r="AH25" s="79">
        <f t="shared" si="5"/>
        <v>10.127972332226385</v>
      </c>
      <c r="AI25" s="79">
        <f t="shared" si="6"/>
        <v>7.8646161132909125</v>
      </c>
      <c r="AJ25" s="79">
        <f t="shared" si="7"/>
        <v>6.6663487656400928</v>
      </c>
      <c r="AK25" s="79">
        <f t="shared" si="8"/>
        <v>8.7896593166423074</v>
      </c>
      <c r="AL25" s="79">
        <f t="shared" si="9"/>
        <v>7.7687094952733098</v>
      </c>
      <c r="AM25" s="79">
        <f t="shared" si="10"/>
        <v>7.3594889443226732</v>
      </c>
      <c r="AN25" s="209">
        <f t="shared" si="24"/>
        <v>7.3594889443226732</v>
      </c>
      <c r="AO25" s="214">
        <f t="shared" si="25"/>
        <v>96.164896893318755</v>
      </c>
    </row>
    <row r="26" spans="1:41" x14ac:dyDescent="0.25">
      <c r="A26" s="1" t="s">
        <v>38</v>
      </c>
      <c r="B26" t="s">
        <v>39</v>
      </c>
      <c r="C26" s="75">
        <f t="shared" si="11"/>
        <v>198512.07846153851</v>
      </c>
      <c r="D26" s="76">
        <f t="shared" si="12"/>
        <v>104091.66666666667</v>
      </c>
      <c r="E26" s="76">
        <f t="shared" si="13"/>
        <v>106084.33333333333</v>
      </c>
      <c r="F26" s="76">
        <f t="shared" si="14"/>
        <v>99970.233333333323</v>
      </c>
      <c r="G26" s="76">
        <f t="shared" si="15"/>
        <v>119963.27</v>
      </c>
      <c r="H26" s="103">
        <f t="shared" si="16"/>
        <v>0.19998989699267167</v>
      </c>
      <c r="I26" s="181">
        <v>104184</v>
      </c>
      <c r="J26" s="181">
        <v>88896</v>
      </c>
      <c r="K26" s="181">
        <v>119195</v>
      </c>
      <c r="L26" s="181">
        <v>122967</v>
      </c>
      <c r="M26" s="181">
        <v>100494</v>
      </c>
      <c r="N26" s="181">
        <v>94792</v>
      </c>
      <c r="O26" s="181">
        <v>87537.55</v>
      </c>
      <c r="P26" s="181">
        <v>88835.409999999989</v>
      </c>
      <c r="Q26" s="181">
        <v>123537.73999999999</v>
      </c>
      <c r="R26" s="181">
        <v>134701.5</v>
      </c>
      <c r="S26" s="181">
        <v>104827.1</v>
      </c>
      <c r="T26" s="211">
        <v>120361.20999999999</v>
      </c>
      <c r="U26" s="213">
        <f t="shared" si="17"/>
        <v>1290328.5100000002</v>
      </c>
      <c r="V26" s="79"/>
      <c r="W26" s="78">
        <f t="shared" si="18"/>
        <v>0.47953651773735845</v>
      </c>
      <c r="X26" s="79">
        <f t="shared" si="19"/>
        <v>0.45418515017089667</v>
      </c>
      <c r="Y26" s="79">
        <f t="shared" si="20"/>
        <v>0.46788769625002385</v>
      </c>
      <c r="Z26" s="79">
        <f t="shared" si="21"/>
        <v>0.44867476242142579</v>
      </c>
      <c r="AA26" s="79">
        <f t="shared" si="22"/>
        <v>0.5497817792871984</v>
      </c>
      <c r="AB26" s="217">
        <f t="shared" si="23"/>
        <v>0.22534589714855868</v>
      </c>
      <c r="AC26" s="105">
        <f t="shared" si="0"/>
        <v>0.45530189140999194</v>
      </c>
      <c r="AD26" s="79">
        <f t="shared" si="1"/>
        <v>0.38808537389277187</v>
      </c>
      <c r="AE26" s="79">
        <f t="shared" si="2"/>
        <v>0.51899957764202331</v>
      </c>
      <c r="AF26" s="79">
        <f t="shared" si="3"/>
        <v>0.5373703737692882</v>
      </c>
      <c r="AG26" s="79">
        <f t="shared" si="4"/>
        <v>0.44443559942684285</v>
      </c>
      <c r="AH26" s="79">
        <f t="shared" si="5"/>
        <v>0.42084139866100762</v>
      </c>
      <c r="AI26" s="79">
        <f t="shared" si="6"/>
        <v>0.38930709713715184</v>
      </c>
      <c r="AJ26" s="79">
        <f t="shared" si="7"/>
        <v>0.3991078015140283</v>
      </c>
      <c r="AK26" s="79">
        <f t="shared" si="8"/>
        <v>0.5590018869034421</v>
      </c>
      <c r="AL26" s="79">
        <f t="shared" si="9"/>
        <v>0.61338363599934431</v>
      </c>
      <c r="AM26" s="79">
        <f t="shared" si="10"/>
        <v>0.48068626821595944</v>
      </c>
      <c r="AN26" s="209">
        <f t="shared" si="24"/>
        <v>0.48068626821595944</v>
      </c>
      <c r="AO26" s="214">
        <f t="shared" si="25"/>
        <v>5.6872071727878106</v>
      </c>
    </row>
    <row r="27" spans="1:41" x14ac:dyDescent="0.25">
      <c r="A27" s="1" t="s">
        <v>40</v>
      </c>
      <c r="B27" t="s">
        <v>41</v>
      </c>
      <c r="C27" s="75">
        <f t="shared" si="11"/>
        <v>210611.97692307693</v>
      </c>
      <c r="D27" s="76">
        <f t="shared" si="12"/>
        <v>109357.66666666667</v>
      </c>
      <c r="E27" s="76">
        <f t="shared" si="13"/>
        <v>109812</v>
      </c>
      <c r="F27" s="76">
        <f t="shared" si="14"/>
        <v>107074.51666666666</v>
      </c>
      <c r="G27" s="76">
        <f t="shared" si="15"/>
        <v>130081.76666666666</v>
      </c>
      <c r="H27" s="103">
        <f t="shared" si="16"/>
        <v>0.21487138785434631</v>
      </c>
      <c r="I27" s="181">
        <v>122064</v>
      </c>
      <c r="J27" s="181">
        <v>90978</v>
      </c>
      <c r="K27" s="181">
        <v>115031</v>
      </c>
      <c r="L27" s="181">
        <v>106781</v>
      </c>
      <c r="M27" s="181">
        <v>104713</v>
      </c>
      <c r="N27" s="181">
        <v>117942</v>
      </c>
      <c r="O27" s="181">
        <v>89899.26999999999</v>
      </c>
      <c r="P27" s="181">
        <v>101939.05</v>
      </c>
      <c r="Q27" s="181">
        <v>129385.23</v>
      </c>
      <c r="R27" s="181">
        <v>139283.82</v>
      </c>
      <c r="S27" s="181">
        <v>131403.56</v>
      </c>
      <c r="T27" s="211">
        <v>119557.92</v>
      </c>
      <c r="U27" s="213">
        <f t="shared" si="17"/>
        <v>1368977.85</v>
      </c>
      <c r="V27" s="79"/>
      <c r="W27" s="78">
        <f t="shared" si="18"/>
        <v>0.50876568715712223</v>
      </c>
      <c r="X27" s="79">
        <f t="shared" si="19"/>
        <v>0.47716238818994983</v>
      </c>
      <c r="Y27" s="79">
        <f t="shared" si="20"/>
        <v>0.48432866650690759</v>
      </c>
      <c r="Z27" s="79">
        <f t="shared" si="21"/>
        <v>0.48055937977677021</v>
      </c>
      <c r="AA27" s="79">
        <f t="shared" si="22"/>
        <v>0.59615401556511571</v>
      </c>
      <c r="AB27" s="217">
        <f t="shared" si="23"/>
        <v>0.24054183656147052</v>
      </c>
      <c r="AC27" s="105">
        <f t="shared" si="0"/>
        <v>0.53344054819424536</v>
      </c>
      <c r="AD27" s="79">
        <f t="shared" si="1"/>
        <v>0.39717457642657261</v>
      </c>
      <c r="AE27" s="79">
        <f t="shared" si="2"/>
        <v>0.50086866408607389</v>
      </c>
      <c r="AF27" s="79">
        <f t="shared" si="3"/>
        <v>0.46663695041318703</v>
      </c>
      <c r="AG27" s="79">
        <f t="shared" si="4"/>
        <v>0.46309416405738646</v>
      </c>
      <c r="AH27" s="79">
        <f t="shared" si="5"/>
        <v>0.52361883113423668</v>
      </c>
      <c r="AI27" s="79">
        <f t="shared" si="6"/>
        <v>0.39981041094306424</v>
      </c>
      <c r="AJ27" s="79">
        <f t="shared" si="7"/>
        <v>0.45797807579127076</v>
      </c>
      <c r="AK27" s="79">
        <f t="shared" si="8"/>
        <v>0.58546147685262695</v>
      </c>
      <c r="AL27" s="79">
        <f t="shared" si="9"/>
        <v>0.634249922587931</v>
      </c>
      <c r="AM27" s="79">
        <f t="shared" si="10"/>
        <v>0.60255303148414785</v>
      </c>
      <c r="AN27" s="209">
        <f t="shared" si="24"/>
        <v>0.60255303148414785</v>
      </c>
      <c r="AO27" s="214">
        <f t="shared" si="25"/>
        <v>6.1674396834548917</v>
      </c>
    </row>
    <row r="28" spans="1:41" x14ac:dyDescent="0.25">
      <c r="A28" s="1" t="s">
        <v>42</v>
      </c>
      <c r="B28" t="s">
        <v>43</v>
      </c>
      <c r="C28" s="75">
        <f t="shared" si="11"/>
        <v>4013414.0492307688</v>
      </c>
      <c r="D28" s="76">
        <f t="shared" si="12"/>
        <v>2103071.6666666665</v>
      </c>
      <c r="E28" s="76">
        <f t="shared" si="13"/>
        <v>2243642.6666666665</v>
      </c>
      <c r="F28" s="76">
        <f t="shared" si="14"/>
        <v>2223206.2233333332</v>
      </c>
      <c r="G28" s="76">
        <f t="shared" si="15"/>
        <v>2125809.8833333333</v>
      </c>
      <c r="H28" s="103">
        <f t="shared" si="16"/>
        <v>-4.3808954373099049E-2</v>
      </c>
      <c r="I28" s="181">
        <v>2129137</v>
      </c>
      <c r="J28" s="181">
        <v>1556877</v>
      </c>
      <c r="K28" s="181">
        <v>2623201</v>
      </c>
      <c r="L28" s="181">
        <v>2350313</v>
      </c>
      <c r="M28" s="181">
        <v>1914322</v>
      </c>
      <c r="N28" s="181">
        <v>2466293</v>
      </c>
      <c r="O28" s="181">
        <v>1736951.39</v>
      </c>
      <c r="P28" s="181">
        <v>2245499.15</v>
      </c>
      <c r="Q28" s="181">
        <v>2687168.1300000004</v>
      </c>
      <c r="R28" s="181">
        <v>2319235.96</v>
      </c>
      <c r="S28" s="181">
        <v>1858372.5799999998</v>
      </c>
      <c r="T28" s="211">
        <v>2199821.1100000003</v>
      </c>
      <c r="U28" s="213">
        <f t="shared" si="17"/>
        <v>26087191.319999997</v>
      </c>
      <c r="V28" s="79"/>
      <c r="W28" s="78">
        <f t="shared" si="18"/>
        <v>9.6950201333930384</v>
      </c>
      <c r="X28" s="79">
        <f t="shared" si="19"/>
        <v>9.176372627445275</v>
      </c>
      <c r="Y28" s="79">
        <f t="shared" si="20"/>
        <v>9.8956440176362221</v>
      </c>
      <c r="Z28" s="79">
        <f t="shared" si="21"/>
        <v>9.9779353394318893</v>
      </c>
      <c r="AA28" s="79">
        <f t="shared" si="22"/>
        <v>9.7424114904946464</v>
      </c>
      <c r="AB28" s="217">
        <f t="shared" si="23"/>
        <v>-2.3604467349720552E-2</v>
      </c>
      <c r="AC28" s="105">
        <f t="shared" si="0"/>
        <v>9.3046926895780171</v>
      </c>
      <c r="AD28" s="79">
        <f t="shared" si="1"/>
        <v>6.7967196797387617</v>
      </c>
      <c r="AE28" s="79">
        <f t="shared" si="2"/>
        <v>11.421957389740619</v>
      </c>
      <c r="AF28" s="79">
        <f t="shared" si="3"/>
        <v>10.270955421249743</v>
      </c>
      <c r="AG28" s="79">
        <f t="shared" si="4"/>
        <v>8.4661058925507255</v>
      </c>
      <c r="AH28" s="79">
        <f t="shared" si="5"/>
        <v>10.949428175667276</v>
      </c>
      <c r="AI28" s="79">
        <f t="shared" si="6"/>
        <v>7.7247707242119619</v>
      </c>
      <c r="AJ28" s="79">
        <f t="shared" si="7"/>
        <v>10.08827706269515</v>
      </c>
      <c r="AK28" s="79">
        <f t="shared" si="8"/>
        <v>12.159296868283281</v>
      </c>
      <c r="AL28" s="79">
        <f t="shared" si="9"/>
        <v>10.560991420921294</v>
      </c>
      <c r="AM28" s="79">
        <f t="shared" si="10"/>
        <v>8.5215958510257792</v>
      </c>
      <c r="AN28" s="209">
        <f t="shared" si="24"/>
        <v>8.5215958510257792</v>
      </c>
      <c r="AO28" s="214">
        <f t="shared" si="25"/>
        <v>114.7863870266884</v>
      </c>
    </row>
    <row r="29" spans="1:41" x14ac:dyDescent="0.25">
      <c r="A29" s="1" t="s">
        <v>44</v>
      </c>
      <c r="B29" t="s">
        <v>45</v>
      </c>
      <c r="C29" s="75">
        <f t="shared" si="11"/>
        <v>2068493.7430769231</v>
      </c>
      <c r="D29" s="76">
        <f t="shared" si="12"/>
        <v>922324</v>
      </c>
      <c r="E29" s="76">
        <f t="shared" si="13"/>
        <v>1002722.6666666666</v>
      </c>
      <c r="F29" s="76">
        <f t="shared" si="14"/>
        <v>1321300.0900000001</v>
      </c>
      <c r="G29" s="76">
        <f t="shared" si="15"/>
        <v>1235389.6866666668</v>
      </c>
      <c r="H29" s="103">
        <f t="shared" si="16"/>
        <v>-6.50196000011877E-2</v>
      </c>
      <c r="I29" s="181">
        <v>1011019</v>
      </c>
      <c r="J29" s="181">
        <v>622927</v>
      </c>
      <c r="K29" s="181">
        <v>1133026</v>
      </c>
      <c r="L29" s="181">
        <v>1294530</v>
      </c>
      <c r="M29" s="181">
        <v>1372375</v>
      </c>
      <c r="N29" s="181">
        <v>341263</v>
      </c>
      <c r="O29" s="181">
        <v>1378783.46</v>
      </c>
      <c r="P29" s="181">
        <v>1128376.3999999999</v>
      </c>
      <c r="Q29" s="181">
        <v>1456740.4100000001</v>
      </c>
      <c r="R29" s="181">
        <v>1451914.93</v>
      </c>
      <c r="S29" s="181">
        <v>1258241.1599999999</v>
      </c>
      <c r="T29" s="211">
        <v>996012.97000000009</v>
      </c>
      <c r="U29" s="213">
        <f t="shared" si="17"/>
        <v>13445209.33</v>
      </c>
      <c r="V29" s="79"/>
      <c r="W29" s="78">
        <f t="shared" si="18"/>
        <v>4.996765406941245</v>
      </c>
      <c r="X29" s="79">
        <f t="shared" si="19"/>
        <v>4.0243938622645627</v>
      </c>
      <c r="Y29" s="79">
        <f t="shared" si="20"/>
        <v>4.4225342587596712</v>
      </c>
      <c r="Z29" s="79">
        <f t="shared" si="21"/>
        <v>5.9301052343396741</v>
      </c>
      <c r="AA29" s="79">
        <f t="shared" si="22"/>
        <v>5.6616891157489668</v>
      </c>
      <c r="AB29" s="217">
        <f t="shared" si="23"/>
        <v>-4.5263297696030817E-2</v>
      </c>
      <c r="AC29" s="105">
        <f t="shared" si="0"/>
        <v>4.4183258749082261</v>
      </c>
      <c r="AD29" s="79">
        <f t="shared" si="1"/>
        <v>2.7194570925902481</v>
      </c>
      <c r="AE29" s="79">
        <f t="shared" si="2"/>
        <v>4.933428545303336</v>
      </c>
      <c r="AF29" s="79">
        <f t="shared" si="3"/>
        <v>5.6571443554413516</v>
      </c>
      <c r="AG29" s="79">
        <f t="shared" si="4"/>
        <v>6.0693405154876254</v>
      </c>
      <c r="AH29" s="79">
        <f t="shared" si="5"/>
        <v>1.5150814228125944</v>
      </c>
      <c r="AI29" s="79">
        <f t="shared" si="6"/>
        <v>6.1318849612916777</v>
      </c>
      <c r="AJ29" s="79">
        <f t="shared" si="7"/>
        <v>5.0694179751555577</v>
      </c>
      <c r="AK29" s="79">
        <f t="shared" si="8"/>
        <v>6.5916750453626074</v>
      </c>
      <c r="AL29" s="79">
        <f t="shared" si="9"/>
        <v>6.6115140434600459</v>
      </c>
      <c r="AM29" s="79">
        <f t="shared" si="10"/>
        <v>5.7696840579975968</v>
      </c>
      <c r="AN29" s="209">
        <f t="shared" si="24"/>
        <v>5.7696840579975968</v>
      </c>
      <c r="AO29" s="214">
        <f t="shared" si="25"/>
        <v>61.256637947808464</v>
      </c>
    </row>
    <row r="30" spans="1:41" x14ac:dyDescent="0.25">
      <c r="A30" s="1" t="s">
        <v>46</v>
      </c>
      <c r="B30" t="s">
        <v>47</v>
      </c>
      <c r="C30" s="75">
        <f t="shared" si="11"/>
        <v>2819085.6569230771</v>
      </c>
      <c r="D30" s="76">
        <f t="shared" si="12"/>
        <v>1287044.3333333333</v>
      </c>
      <c r="E30" s="76">
        <f t="shared" si="13"/>
        <v>1634276</v>
      </c>
      <c r="F30" s="76">
        <f t="shared" si="14"/>
        <v>1691402.5866666667</v>
      </c>
      <c r="G30" s="76">
        <f t="shared" si="15"/>
        <v>1495296.0033333332</v>
      </c>
      <c r="H30" s="103">
        <f t="shared" si="16"/>
        <v>-0.11594317336348098</v>
      </c>
      <c r="I30" s="181">
        <v>1220258</v>
      </c>
      <c r="J30" s="181">
        <v>1052789</v>
      </c>
      <c r="K30" s="181">
        <v>1588086</v>
      </c>
      <c r="L30" s="181">
        <v>1571140</v>
      </c>
      <c r="M30" s="181">
        <v>1617720</v>
      </c>
      <c r="N30" s="181">
        <v>1713968</v>
      </c>
      <c r="O30" s="181">
        <v>1533764.1199999999</v>
      </c>
      <c r="P30" s="181">
        <v>1486318.1700000002</v>
      </c>
      <c r="Q30" s="181">
        <v>2054125.47</v>
      </c>
      <c r="R30" s="181">
        <v>1752439.81</v>
      </c>
      <c r="S30" s="181">
        <v>1449216.1199999999</v>
      </c>
      <c r="T30" s="211">
        <v>1284232.0799999998</v>
      </c>
      <c r="U30" s="213">
        <f t="shared" si="17"/>
        <v>18324056.77</v>
      </c>
      <c r="V30" s="79"/>
      <c r="W30" s="78">
        <f t="shared" si="18"/>
        <v>6.8099358467305864</v>
      </c>
      <c r="X30" s="79">
        <f t="shared" si="19"/>
        <v>5.6157850338157216</v>
      </c>
      <c r="Y30" s="79">
        <f t="shared" si="20"/>
        <v>7.2080165718158575</v>
      </c>
      <c r="Z30" s="79">
        <f t="shared" si="21"/>
        <v>7.5911561714702254</v>
      </c>
      <c r="AA30" s="79">
        <f t="shared" si="22"/>
        <v>6.8528183440951258</v>
      </c>
      <c r="AB30" s="217">
        <f t="shared" si="23"/>
        <v>-9.7262895229318039E-2</v>
      </c>
      <c r="AC30" s="105">
        <f t="shared" si="0"/>
        <v>5.3327360766353182</v>
      </c>
      <c r="AD30" s="79">
        <f t="shared" si="1"/>
        <v>4.5960674574243763</v>
      </c>
      <c r="AE30" s="79">
        <f t="shared" si="2"/>
        <v>6.9148535027409723</v>
      </c>
      <c r="AF30" s="79">
        <f t="shared" si="3"/>
        <v>6.8659403664713263</v>
      </c>
      <c r="AG30" s="79">
        <f t="shared" si="4"/>
        <v>7.1543809372180647</v>
      </c>
      <c r="AH30" s="79">
        <f t="shared" si="5"/>
        <v>7.6093836017829553</v>
      </c>
      <c r="AI30" s="79">
        <f t="shared" si="6"/>
        <v>6.8211328424238298</v>
      </c>
      <c r="AJ30" s="79">
        <f t="shared" si="7"/>
        <v>6.6775306961385548</v>
      </c>
      <c r="AK30" s="79">
        <f t="shared" si="8"/>
        <v>9.2948115585279432</v>
      </c>
      <c r="AL30" s="79">
        <f t="shared" si="9"/>
        <v>7.9799994990983771</v>
      </c>
      <c r="AM30" s="79">
        <f t="shared" si="10"/>
        <v>6.6454026540962401</v>
      </c>
      <c r="AN30" s="209">
        <f t="shared" si="24"/>
        <v>6.6454026540962401</v>
      </c>
      <c r="AO30" s="214">
        <f t="shared" si="25"/>
        <v>82.537641846654211</v>
      </c>
    </row>
    <row r="31" spans="1:41" x14ac:dyDescent="0.25">
      <c r="A31" s="1" t="s">
        <v>48</v>
      </c>
      <c r="B31" t="s">
        <v>49</v>
      </c>
      <c r="C31" s="75">
        <f t="shared" si="11"/>
        <v>-26.307692307692307</v>
      </c>
      <c r="D31" s="76">
        <f t="shared" si="12"/>
        <v>0</v>
      </c>
      <c r="E31" s="76">
        <f t="shared" si="13"/>
        <v>-57</v>
      </c>
      <c r="F31" s="76">
        <f t="shared" si="14"/>
        <v>0</v>
      </c>
      <c r="G31" s="76">
        <f t="shared" si="15"/>
        <v>0</v>
      </c>
      <c r="H31" s="103">
        <f t="shared" si="16"/>
        <v>0</v>
      </c>
      <c r="I31" s="181">
        <v>0</v>
      </c>
      <c r="J31" s="181">
        <v>0</v>
      </c>
      <c r="K31" s="181">
        <v>0</v>
      </c>
      <c r="L31" s="181">
        <v>0</v>
      </c>
      <c r="M31" s="181">
        <v>0</v>
      </c>
      <c r="N31" s="181">
        <v>-171</v>
      </c>
      <c r="O31" s="181">
        <v>0</v>
      </c>
      <c r="P31" s="181">
        <v>0</v>
      </c>
      <c r="Q31" s="181">
        <v>0</v>
      </c>
      <c r="R31" s="181">
        <v>0</v>
      </c>
      <c r="S31" s="181">
        <v>0</v>
      </c>
      <c r="T31" s="211">
        <v>0</v>
      </c>
      <c r="U31" s="213">
        <f t="shared" si="17"/>
        <v>-171</v>
      </c>
      <c r="V31" s="79"/>
      <c r="W31" s="78">
        <f t="shared" si="18"/>
        <v>-6.3550284983696336E-5</v>
      </c>
      <c r="X31" s="79">
        <f t="shared" si="19"/>
        <v>0</v>
      </c>
      <c r="Y31" s="79">
        <f t="shared" si="20"/>
        <v>-2.5139997441894996E-4</v>
      </c>
      <c r="Z31" s="79">
        <f t="shared" si="21"/>
        <v>0</v>
      </c>
      <c r="AA31" s="79">
        <f t="shared" si="22"/>
        <v>0</v>
      </c>
      <c r="AB31" s="217">
        <f t="shared" si="23"/>
        <v>0</v>
      </c>
      <c r="AC31" s="105">
        <f t="shared" si="0"/>
        <v>0</v>
      </c>
      <c r="AD31" s="79">
        <f t="shared" si="1"/>
        <v>0</v>
      </c>
      <c r="AE31" s="79">
        <f t="shared" si="2"/>
        <v>0</v>
      </c>
      <c r="AF31" s="79">
        <f t="shared" si="3"/>
        <v>0</v>
      </c>
      <c r="AG31" s="79">
        <f t="shared" si="4"/>
        <v>0</v>
      </c>
      <c r="AH31" s="79">
        <f t="shared" si="5"/>
        <v>-7.5917671502903519E-4</v>
      </c>
      <c r="AI31" s="79">
        <f t="shared" si="6"/>
        <v>0</v>
      </c>
      <c r="AJ31" s="79">
        <f t="shared" si="7"/>
        <v>0</v>
      </c>
      <c r="AK31" s="79">
        <f t="shared" si="8"/>
        <v>0</v>
      </c>
      <c r="AL31" s="79">
        <f t="shared" si="9"/>
        <v>0</v>
      </c>
      <c r="AM31" s="79">
        <f t="shared" si="10"/>
        <v>0</v>
      </c>
      <c r="AN31" s="209">
        <f t="shared" si="24"/>
        <v>0</v>
      </c>
      <c r="AO31" s="214">
        <f t="shared" si="25"/>
        <v>-7.5917671502903519E-4</v>
      </c>
    </row>
    <row r="32" spans="1:41" x14ac:dyDescent="0.25">
      <c r="A32" s="1" t="s">
        <v>50</v>
      </c>
      <c r="B32" t="s">
        <v>51</v>
      </c>
      <c r="C32" s="75">
        <f t="shared" si="11"/>
        <v>0</v>
      </c>
      <c r="D32" s="76">
        <f t="shared" si="12"/>
        <v>0</v>
      </c>
      <c r="E32" s="76">
        <f t="shared" si="13"/>
        <v>0</v>
      </c>
      <c r="F32" s="76">
        <f t="shared" si="14"/>
        <v>0</v>
      </c>
      <c r="G32" s="76">
        <f t="shared" si="15"/>
        <v>0</v>
      </c>
      <c r="H32" s="103">
        <f t="shared" si="16"/>
        <v>0</v>
      </c>
      <c r="I32" s="181">
        <v>0</v>
      </c>
      <c r="J32" s="181">
        <v>0</v>
      </c>
      <c r="K32" s="181">
        <v>0</v>
      </c>
      <c r="L32" s="181">
        <v>0</v>
      </c>
      <c r="M32" s="181">
        <v>0</v>
      </c>
      <c r="N32" s="181">
        <v>0</v>
      </c>
      <c r="O32" s="181">
        <v>0</v>
      </c>
      <c r="P32" s="181">
        <v>0</v>
      </c>
      <c r="Q32" s="181">
        <v>0</v>
      </c>
      <c r="R32" s="181">
        <v>0</v>
      </c>
      <c r="S32" s="181">
        <v>0</v>
      </c>
      <c r="T32" s="211">
        <v>0</v>
      </c>
      <c r="U32" s="213">
        <f t="shared" si="17"/>
        <v>0</v>
      </c>
      <c r="V32" s="79"/>
      <c r="W32" s="78">
        <f t="shared" si="18"/>
        <v>0</v>
      </c>
      <c r="X32" s="79">
        <f t="shared" si="19"/>
        <v>0</v>
      </c>
      <c r="Y32" s="79">
        <f t="shared" si="20"/>
        <v>0</v>
      </c>
      <c r="Z32" s="79">
        <f t="shared" si="21"/>
        <v>0</v>
      </c>
      <c r="AA32" s="79">
        <f t="shared" si="22"/>
        <v>0</v>
      </c>
      <c r="AB32" s="217">
        <f t="shared" si="23"/>
        <v>0</v>
      </c>
      <c r="AC32" s="105">
        <f t="shared" si="0"/>
        <v>0</v>
      </c>
      <c r="AD32" s="79">
        <f t="shared" si="1"/>
        <v>0</v>
      </c>
      <c r="AE32" s="79">
        <f t="shared" si="2"/>
        <v>0</v>
      </c>
      <c r="AF32" s="79">
        <f t="shared" si="3"/>
        <v>0</v>
      </c>
      <c r="AG32" s="79">
        <f t="shared" si="4"/>
        <v>0</v>
      </c>
      <c r="AH32" s="79">
        <f t="shared" si="5"/>
        <v>0</v>
      </c>
      <c r="AI32" s="79">
        <f t="shared" si="6"/>
        <v>0</v>
      </c>
      <c r="AJ32" s="79">
        <f t="shared" si="7"/>
        <v>0</v>
      </c>
      <c r="AK32" s="79">
        <f t="shared" si="8"/>
        <v>0</v>
      </c>
      <c r="AL32" s="79">
        <f t="shared" si="9"/>
        <v>0</v>
      </c>
      <c r="AM32" s="79">
        <f t="shared" si="10"/>
        <v>0</v>
      </c>
      <c r="AN32" s="209">
        <f t="shared" si="24"/>
        <v>0</v>
      </c>
      <c r="AO32" s="214">
        <f t="shared" si="25"/>
        <v>0</v>
      </c>
    </row>
    <row r="33" spans="1:41" x14ac:dyDescent="0.25">
      <c r="A33" s="1" t="s">
        <v>52</v>
      </c>
      <c r="B33" t="s">
        <v>53</v>
      </c>
      <c r="C33" s="75">
        <f t="shared" si="11"/>
        <v>391253.75230769231</v>
      </c>
      <c r="D33" s="76">
        <f t="shared" si="12"/>
        <v>148426.33333333334</v>
      </c>
      <c r="E33" s="76">
        <f t="shared" si="13"/>
        <v>206972.66666666666</v>
      </c>
      <c r="F33" s="76">
        <f t="shared" si="14"/>
        <v>202949.53</v>
      </c>
      <c r="G33" s="76">
        <f t="shared" si="15"/>
        <v>289367.93333333335</v>
      </c>
      <c r="H33" s="103">
        <f t="shared" si="16"/>
        <v>0.42581228610548322</v>
      </c>
      <c r="I33" s="181">
        <v>123450</v>
      </c>
      <c r="J33" s="181">
        <v>137601</v>
      </c>
      <c r="K33" s="181">
        <v>184228</v>
      </c>
      <c r="L33" s="181">
        <v>268499</v>
      </c>
      <c r="M33" s="181">
        <v>141293</v>
      </c>
      <c r="N33" s="181">
        <v>211126</v>
      </c>
      <c r="O33" s="181">
        <v>163558.79999999999</v>
      </c>
      <c r="P33" s="181">
        <v>210592.71000000002</v>
      </c>
      <c r="Q33" s="181">
        <v>234697.08</v>
      </c>
      <c r="R33" s="181">
        <v>341502.07999999996</v>
      </c>
      <c r="S33" s="181">
        <v>209180.41</v>
      </c>
      <c r="T33" s="211">
        <v>317421.31</v>
      </c>
      <c r="U33" s="213">
        <f t="shared" si="17"/>
        <v>2543149.39</v>
      </c>
      <c r="V33" s="79"/>
      <c r="W33" s="78">
        <f t="shared" si="18"/>
        <v>0.94513373386323696</v>
      </c>
      <c r="X33" s="79">
        <f t="shared" si="19"/>
        <v>0.64763144498581926</v>
      </c>
      <c r="Y33" s="79">
        <f t="shared" si="20"/>
        <v>0.91285830009512026</v>
      </c>
      <c r="Z33" s="79">
        <f t="shared" si="21"/>
        <v>0.91085445257161579</v>
      </c>
      <c r="AA33" s="79">
        <f t="shared" si="22"/>
        <v>1.3261493893644232</v>
      </c>
      <c r="AB33" s="217">
        <f t="shared" si="23"/>
        <v>0.45593995354615108</v>
      </c>
      <c r="AC33" s="105">
        <f t="shared" si="0"/>
        <v>0.53949760514631329</v>
      </c>
      <c r="AD33" s="79">
        <f t="shared" si="1"/>
        <v>0.60071246774904719</v>
      </c>
      <c r="AE33" s="79">
        <f t="shared" si="2"/>
        <v>0.80216665287834787</v>
      </c>
      <c r="AF33" s="79">
        <f t="shared" si="3"/>
        <v>1.173350638680948</v>
      </c>
      <c r="AG33" s="79">
        <f t="shared" si="4"/>
        <v>0.62486953599037665</v>
      </c>
      <c r="AH33" s="79">
        <f t="shared" si="5"/>
        <v>0.93732130489602383</v>
      </c>
      <c r="AI33" s="79">
        <f t="shared" si="6"/>
        <v>0.72739757554599116</v>
      </c>
      <c r="AJ33" s="79">
        <f t="shared" si="7"/>
        <v>0.94612264977424365</v>
      </c>
      <c r="AK33" s="79">
        <f t="shared" si="8"/>
        <v>1.0619921537396435</v>
      </c>
      <c r="AL33" s="79">
        <f t="shared" si="9"/>
        <v>1.5550813282089577</v>
      </c>
      <c r="AM33" s="79">
        <f t="shared" si="10"/>
        <v>0.95919996515008388</v>
      </c>
      <c r="AN33" s="209">
        <f t="shared" si="24"/>
        <v>0.95919996515008388</v>
      </c>
      <c r="AO33" s="214">
        <f t="shared" si="25"/>
        <v>10.886911842910061</v>
      </c>
    </row>
    <row r="34" spans="1:41" x14ac:dyDescent="0.25">
      <c r="A34" s="1" t="s">
        <v>54</v>
      </c>
      <c r="B34" t="s">
        <v>55</v>
      </c>
      <c r="C34" s="75">
        <f t="shared" si="11"/>
        <v>3419400.7061538454</v>
      </c>
      <c r="D34" s="76">
        <f t="shared" si="12"/>
        <v>1714643.6666666667</v>
      </c>
      <c r="E34" s="76">
        <f t="shared" si="13"/>
        <v>1724335.3333333333</v>
      </c>
      <c r="F34" s="76">
        <f t="shared" si="14"/>
        <v>2099109.52</v>
      </c>
      <c r="G34" s="76">
        <f t="shared" si="15"/>
        <v>1870613.01</v>
      </c>
      <c r="H34" s="103">
        <f t="shared" si="16"/>
        <v>-0.10885402015612793</v>
      </c>
      <c r="I34" s="181">
        <v>1804057</v>
      </c>
      <c r="J34" s="181">
        <v>1481022</v>
      </c>
      <c r="K34" s="181">
        <v>1858852</v>
      </c>
      <c r="L34" s="181">
        <v>1389518</v>
      </c>
      <c r="M34" s="181">
        <v>1722306</v>
      </c>
      <c r="N34" s="181">
        <v>2061182</v>
      </c>
      <c r="O34" s="181">
        <v>2419314.17</v>
      </c>
      <c r="P34" s="181">
        <v>1711762.49</v>
      </c>
      <c r="Q34" s="181">
        <v>2166251.9</v>
      </c>
      <c r="R34" s="181">
        <v>1904588.21</v>
      </c>
      <c r="S34" s="181">
        <v>1753156.67</v>
      </c>
      <c r="T34" s="211">
        <v>1954094.1500000001</v>
      </c>
      <c r="U34" s="213">
        <f t="shared" si="17"/>
        <v>22226104.589999996</v>
      </c>
      <c r="V34" s="79"/>
      <c r="W34" s="78">
        <f t="shared" si="18"/>
        <v>8.2600893612394213</v>
      </c>
      <c r="X34" s="79">
        <f t="shared" si="19"/>
        <v>7.4815373427387097</v>
      </c>
      <c r="Y34" s="79">
        <f t="shared" si="20"/>
        <v>7.60522559104722</v>
      </c>
      <c r="Z34" s="79">
        <f t="shared" si="21"/>
        <v>9.4209789632302527</v>
      </c>
      <c r="AA34" s="79">
        <f t="shared" si="22"/>
        <v>8.5728652528026448</v>
      </c>
      <c r="AB34" s="217">
        <f t="shared" si="23"/>
        <v>-9.0023946952621989E-2</v>
      </c>
      <c r="AC34" s="105">
        <f t="shared" si="0"/>
        <v>7.88403751354753</v>
      </c>
      <c r="AD34" s="79">
        <f t="shared" si="1"/>
        <v>6.4655662416016551</v>
      </c>
      <c r="AE34" s="79">
        <f t="shared" si="2"/>
        <v>8.0938244297078761</v>
      </c>
      <c r="AF34" s="79">
        <f t="shared" si="3"/>
        <v>6.072245456253742</v>
      </c>
      <c r="AG34" s="79">
        <f t="shared" si="4"/>
        <v>7.6169134426577507</v>
      </c>
      <c r="AH34" s="79">
        <f t="shared" si="5"/>
        <v>9.1508852622045431</v>
      </c>
      <c r="AI34" s="79">
        <f t="shared" si="6"/>
        <v>10.759453247040588</v>
      </c>
      <c r="AJ34" s="79">
        <f t="shared" si="7"/>
        <v>7.6903766650942336</v>
      </c>
      <c r="AK34" s="79">
        <f t="shared" si="8"/>
        <v>9.802177857617977</v>
      </c>
      <c r="AL34" s="79">
        <f t="shared" si="9"/>
        <v>8.6728302307790379</v>
      </c>
      <c r="AM34" s="79">
        <f t="shared" si="10"/>
        <v>8.0391266886159993</v>
      </c>
      <c r="AN34" s="209">
        <f t="shared" si="24"/>
        <v>8.0391266886159993</v>
      </c>
      <c r="AO34" s="214">
        <f t="shared" si="25"/>
        <v>98.286563723736933</v>
      </c>
    </row>
    <row r="35" spans="1:41" x14ac:dyDescent="0.25">
      <c r="A35" s="1" t="s">
        <v>56</v>
      </c>
      <c r="B35" t="s">
        <v>57</v>
      </c>
      <c r="C35" s="75">
        <f t="shared" si="11"/>
        <v>2043477.6276923078</v>
      </c>
      <c r="D35" s="76">
        <f t="shared" si="12"/>
        <v>1498321.3333333333</v>
      </c>
      <c r="E35" s="76">
        <f t="shared" si="13"/>
        <v>1013628.3333333334</v>
      </c>
      <c r="F35" s="76">
        <f t="shared" si="14"/>
        <v>916248.78333333321</v>
      </c>
      <c r="G35" s="76">
        <f t="shared" si="15"/>
        <v>999336.41000000015</v>
      </c>
      <c r="H35" s="103">
        <f t="shared" si="16"/>
        <v>9.0682386899759174E-2</v>
      </c>
      <c r="I35" s="181">
        <v>1293692</v>
      </c>
      <c r="J35" s="181">
        <v>1570208</v>
      </c>
      <c r="K35" s="181">
        <v>1631064</v>
      </c>
      <c r="L35" s="181">
        <v>1076577</v>
      </c>
      <c r="M35" s="181">
        <v>996807</v>
      </c>
      <c r="N35" s="181">
        <v>967501</v>
      </c>
      <c r="O35" s="181">
        <v>902171.14999999991</v>
      </c>
      <c r="P35" s="181">
        <v>829227.09</v>
      </c>
      <c r="Q35" s="181">
        <v>1017348.11</v>
      </c>
      <c r="R35" s="181">
        <v>993357.86</v>
      </c>
      <c r="S35" s="181">
        <v>832460.24</v>
      </c>
      <c r="T35" s="211">
        <v>1172191.1300000001</v>
      </c>
      <c r="U35" s="213">
        <f t="shared" si="17"/>
        <v>13282604.58</v>
      </c>
      <c r="V35" s="79"/>
      <c r="W35" s="78">
        <f t="shared" si="18"/>
        <v>4.9363351250570195</v>
      </c>
      <c r="X35" s="79">
        <f t="shared" si="19"/>
        <v>6.5376539888008143</v>
      </c>
      <c r="Y35" s="79">
        <f t="shared" si="20"/>
        <v>4.4706339836898756</v>
      </c>
      <c r="Z35" s="79">
        <f t="shared" si="21"/>
        <v>4.1122011170092003</v>
      </c>
      <c r="AA35" s="79">
        <f t="shared" si="22"/>
        <v>4.579876403804942</v>
      </c>
      <c r="AB35" s="217">
        <f t="shared" si="23"/>
        <v>0.11372869990752821</v>
      </c>
      <c r="AC35" s="105">
        <f t="shared" si="0"/>
        <v>5.6536552109918539</v>
      </c>
      <c r="AD35" s="79">
        <f t="shared" si="1"/>
        <v>6.8549176427445726</v>
      </c>
      <c r="AE35" s="79">
        <f t="shared" si="2"/>
        <v>7.101988565855188</v>
      </c>
      <c r="AF35" s="79">
        <f t="shared" si="3"/>
        <v>4.7046816209342266</v>
      </c>
      <c r="AG35" s="79">
        <f t="shared" si="4"/>
        <v>4.408387730191583</v>
      </c>
      <c r="AH35" s="79">
        <f t="shared" si="5"/>
        <v>4.2953463799257694</v>
      </c>
      <c r="AI35" s="79">
        <f t="shared" si="6"/>
        <v>4.0122396791706638</v>
      </c>
      <c r="AJ35" s="79">
        <f t="shared" si="7"/>
        <v>3.7254401239975738</v>
      </c>
      <c r="AK35" s="79">
        <f t="shared" si="8"/>
        <v>4.6034476033611318</v>
      </c>
      <c r="AL35" s="79">
        <f t="shared" si="9"/>
        <v>4.5234051292326187</v>
      </c>
      <c r="AM35" s="79">
        <f t="shared" si="10"/>
        <v>3.8172591458102145</v>
      </c>
      <c r="AN35" s="209">
        <f t="shared" si="24"/>
        <v>3.8172591458102145</v>
      </c>
      <c r="AO35" s="214">
        <f t="shared" si="25"/>
        <v>57.518027978025607</v>
      </c>
    </row>
    <row r="36" spans="1:41" x14ac:dyDescent="0.25">
      <c r="A36" s="1" t="s">
        <v>58</v>
      </c>
      <c r="B36" t="s">
        <v>59</v>
      </c>
      <c r="C36" s="75">
        <f t="shared" si="11"/>
        <v>0</v>
      </c>
      <c r="D36" s="76">
        <f t="shared" si="12"/>
        <v>0</v>
      </c>
      <c r="E36" s="76">
        <f t="shared" si="13"/>
        <v>0</v>
      </c>
      <c r="F36" s="76">
        <f t="shared" si="14"/>
        <v>0</v>
      </c>
      <c r="G36" s="76">
        <f t="shared" si="15"/>
        <v>0</v>
      </c>
      <c r="H36" s="103">
        <f t="shared" si="16"/>
        <v>0</v>
      </c>
      <c r="I36" s="181">
        <v>0</v>
      </c>
      <c r="J36" s="181">
        <v>0</v>
      </c>
      <c r="K36" s="181">
        <v>0</v>
      </c>
      <c r="L36" s="181">
        <v>0</v>
      </c>
      <c r="M36" s="181">
        <v>0</v>
      </c>
      <c r="N36" s="181">
        <v>0</v>
      </c>
      <c r="O36" s="181">
        <v>0</v>
      </c>
      <c r="P36" s="181">
        <v>0</v>
      </c>
      <c r="Q36" s="181">
        <v>0</v>
      </c>
      <c r="R36" s="181">
        <v>0</v>
      </c>
      <c r="S36" s="181">
        <v>0</v>
      </c>
      <c r="T36" s="211">
        <v>0</v>
      </c>
      <c r="U36" s="213">
        <f t="shared" si="17"/>
        <v>0</v>
      </c>
      <c r="V36" s="79"/>
      <c r="W36" s="78">
        <f t="shared" si="18"/>
        <v>0</v>
      </c>
      <c r="X36" s="79">
        <f t="shared" si="19"/>
        <v>0</v>
      </c>
      <c r="Y36" s="79">
        <f t="shared" si="20"/>
        <v>0</v>
      </c>
      <c r="Z36" s="79">
        <f t="shared" si="21"/>
        <v>0</v>
      </c>
      <c r="AA36" s="79">
        <f t="shared" si="22"/>
        <v>0</v>
      </c>
      <c r="AB36" s="217">
        <f t="shared" si="23"/>
        <v>0</v>
      </c>
      <c r="AC36" s="105">
        <f t="shared" si="0"/>
        <v>0</v>
      </c>
      <c r="AD36" s="79">
        <f t="shared" si="1"/>
        <v>0</v>
      </c>
      <c r="AE36" s="79">
        <f t="shared" si="2"/>
        <v>0</v>
      </c>
      <c r="AF36" s="79">
        <f t="shared" si="3"/>
        <v>0</v>
      </c>
      <c r="AG36" s="79">
        <f t="shared" si="4"/>
        <v>0</v>
      </c>
      <c r="AH36" s="79">
        <f t="shared" si="5"/>
        <v>0</v>
      </c>
      <c r="AI36" s="79">
        <f t="shared" si="6"/>
        <v>0</v>
      </c>
      <c r="AJ36" s="79">
        <f t="shared" si="7"/>
        <v>0</v>
      </c>
      <c r="AK36" s="79">
        <f t="shared" si="8"/>
        <v>0</v>
      </c>
      <c r="AL36" s="79">
        <f t="shared" si="9"/>
        <v>0</v>
      </c>
      <c r="AM36" s="79">
        <f t="shared" si="10"/>
        <v>0</v>
      </c>
      <c r="AN36" s="209">
        <f t="shared" si="24"/>
        <v>0</v>
      </c>
      <c r="AO36" s="214">
        <f t="shared" si="25"/>
        <v>0</v>
      </c>
    </row>
    <row r="37" spans="1:41" x14ac:dyDescent="0.25">
      <c r="A37" s="1" t="s">
        <v>60</v>
      </c>
      <c r="B37" t="s">
        <v>61</v>
      </c>
      <c r="C37" s="75">
        <f t="shared" si="11"/>
        <v>0</v>
      </c>
      <c r="D37" s="76">
        <f t="shared" si="12"/>
        <v>0</v>
      </c>
      <c r="E37" s="76">
        <f t="shared" si="13"/>
        <v>0</v>
      </c>
      <c r="F37" s="76">
        <f t="shared" si="14"/>
        <v>0</v>
      </c>
      <c r="G37" s="76">
        <f t="shared" si="15"/>
        <v>0</v>
      </c>
      <c r="H37" s="103">
        <f t="shared" si="16"/>
        <v>0</v>
      </c>
      <c r="I37" s="181">
        <v>0</v>
      </c>
      <c r="J37" s="181">
        <v>0</v>
      </c>
      <c r="K37" s="181">
        <v>0</v>
      </c>
      <c r="L37" s="181">
        <v>0</v>
      </c>
      <c r="M37" s="181">
        <v>0</v>
      </c>
      <c r="N37" s="181">
        <v>0</v>
      </c>
      <c r="O37" s="181">
        <v>0</v>
      </c>
      <c r="P37" s="181">
        <v>0</v>
      </c>
      <c r="Q37" s="181">
        <v>0</v>
      </c>
      <c r="R37" s="181">
        <v>0</v>
      </c>
      <c r="S37" s="181">
        <v>0</v>
      </c>
      <c r="T37" s="211">
        <v>0</v>
      </c>
      <c r="U37" s="213">
        <f t="shared" si="17"/>
        <v>0</v>
      </c>
      <c r="V37" s="79"/>
      <c r="W37" s="78">
        <f t="shared" si="18"/>
        <v>0</v>
      </c>
      <c r="X37" s="79">
        <f t="shared" si="19"/>
        <v>0</v>
      </c>
      <c r="Y37" s="79">
        <f t="shared" si="20"/>
        <v>0</v>
      </c>
      <c r="Z37" s="79">
        <f t="shared" si="21"/>
        <v>0</v>
      </c>
      <c r="AA37" s="79">
        <f t="shared" si="22"/>
        <v>0</v>
      </c>
      <c r="AB37" s="217">
        <f t="shared" si="23"/>
        <v>0</v>
      </c>
      <c r="AC37" s="105">
        <f t="shared" si="0"/>
        <v>0</v>
      </c>
      <c r="AD37" s="79">
        <f t="shared" si="1"/>
        <v>0</v>
      </c>
      <c r="AE37" s="79">
        <f t="shared" si="2"/>
        <v>0</v>
      </c>
      <c r="AF37" s="79">
        <f t="shared" si="3"/>
        <v>0</v>
      </c>
      <c r="AG37" s="79">
        <f t="shared" si="4"/>
        <v>0</v>
      </c>
      <c r="AH37" s="79">
        <f t="shared" si="5"/>
        <v>0</v>
      </c>
      <c r="AI37" s="79">
        <f t="shared" si="6"/>
        <v>0</v>
      </c>
      <c r="AJ37" s="79">
        <f t="shared" si="7"/>
        <v>0</v>
      </c>
      <c r="AK37" s="79">
        <f t="shared" si="8"/>
        <v>0</v>
      </c>
      <c r="AL37" s="79">
        <f t="shared" si="9"/>
        <v>0</v>
      </c>
      <c r="AM37" s="79">
        <f t="shared" si="10"/>
        <v>0</v>
      </c>
      <c r="AN37" s="209">
        <f t="shared" si="24"/>
        <v>0</v>
      </c>
      <c r="AO37" s="214">
        <f t="shared" si="25"/>
        <v>0</v>
      </c>
    </row>
    <row r="38" spans="1:41" x14ac:dyDescent="0.25">
      <c r="A38" s="1" t="s">
        <v>62</v>
      </c>
      <c r="B38" t="s">
        <v>63</v>
      </c>
      <c r="C38" s="75">
        <f t="shared" si="11"/>
        <v>6356.8200000000006</v>
      </c>
      <c r="D38" s="76">
        <f t="shared" si="12"/>
        <v>4463.333333333333</v>
      </c>
      <c r="E38" s="76">
        <f t="shared" si="13"/>
        <v>3878.6666666666665</v>
      </c>
      <c r="F38" s="76">
        <f t="shared" si="14"/>
        <v>2494.3799999999997</v>
      </c>
      <c r="G38" s="76">
        <f t="shared" si="15"/>
        <v>2936.7299999999996</v>
      </c>
      <c r="H38" s="103">
        <f t="shared" si="16"/>
        <v>0.17733865730161402</v>
      </c>
      <c r="I38" s="181">
        <v>2437</v>
      </c>
      <c r="J38" s="181">
        <v>4272</v>
      </c>
      <c r="K38" s="181">
        <v>6681</v>
      </c>
      <c r="L38" s="181">
        <v>5214</v>
      </c>
      <c r="M38" s="181">
        <v>2229</v>
      </c>
      <c r="N38" s="181">
        <v>4193</v>
      </c>
      <c r="O38" s="181">
        <v>2231.4899999999998</v>
      </c>
      <c r="P38" s="181">
        <v>1771</v>
      </c>
      <c r="Q38" s="181">
        <v>3480.65</v>
      </c>
      <c r="R38" s="181">
        <v>3551.06</v>
      </c>
      <c r="S38" s="181">
        <v>1726.05</v>
      </c>
      <c r="T38" s="211">
        <v>3533.08</v>
      </c>
      <c r="U38" s="213">
        <f t="shared" si="17"/>
        <v>41319.33</v>
      </c>
      <c r="V38" s="79"/>
      <c r="W38" s="78">
        <f t="shared" si="18"/>
        <v>1.5355878344066631E-2</v>
      </c>
      <c r="X38" s="79">
        <f t="shared" si="19"/>
        <v>1.9474947276561703E-2</v>
      </c>
      <c r="Y38" s="79">
        <f t="shared" si="20"/>
        <v>1.7106959662800594E-2</v>
      </c>
      <c r="Z38" s="79">
        <f t="shared" si="21"/>
        <v>1.119498591302767E-2</v>
      </c>
      <c r="AA38" s="79">
        <f t="shared" si="22"/>
        <v>1.34587915508313E-2</v>
      </c>
      <c r="AB38" s="217">
        <f t="shared" si="23"/>
        <v>0.20221603273026242</v>
      </c>
      <c r="AC38" s="105">
        <f t="shared" si="0"/>
        <v>1.065010663217145E-2</v>
      </c>
      <c r="AD38" s="79">
        <f t="shared" si="1"/>
        <v>1.8649891078000375E-2</v>
      </c>
      <c r="AE38" s="79">
        <f t="shared" si="2"/>
        <v>2.909044992010032E-2</v>
      </c>
      <c r="AF38" s="79">
        <f t="shared" si="3"/>
        <v>2.2785374359243285E-2</v>
      </c>
      <c r="AG38" s="79">
        <f t="shared" si="4"/>
        <v>9.8577721169665136E-3</v>
      </c>
      <c r="AH38" s="79">
        <f t="shared" si="5"/>
        <v>1.8615368222904938E-2</v>
      </c>
      <c r="AI38" s="79">
        <f t="shared" si="6"/>
        <v>9.924139916990855E-3</v>
      </c>
      <c r="AJ38" s="79">
        <f t="shared" si="7"/>
        <v>7.9565109957993579E-3</v>
      </c>
      <c r="AK38" s="79">
        <f t="shared" si="8"/>
        <v>1.5749761308977046E-2</v>
      </c>
      <c r="AL38" s="79">
        <f t="shared" si="9"/>
        <v>1.6170288337188757E-2</v>
      </c>
      <c r="AM38" s="79">
        <f t="shared" si="10"/>
        <v>7.9148286392941979E-3</v>
      </c>
      <c r="AN38" s="209">
        <f t="shared" si="24"/>
        <v>7.9148286392941979E-3</v>
      </c>
      <c r="AO38" s="214">
        <f t="shared" si="25"/>
        <v>0.17527932016693124</v>
      </c>
    </row>
    <row r="39" spans="1:41" x14ac:dyDescent="0.25">
      <c r="A39" s="1" t="s">
        <v>64</v>
      </c>
      <c r="B39" t="s">
        <v>65</v>
      </c>
      <c r="C39" s="75">
        <f t="shared" si="11"/>
        <v>-0.12461538461538496</v>
      </c>
      <c r="D39" s="76">
        <f t="shared" si="12"/>
        <v>-3.6666666666666665</v>
      </c>
      <c r="E39" s="76">
        <f t="shared" si="13"/>
        <v>0</v>
      </c>
      <c r="F39" s="76">
        <f t="shared" si="14"/>
        <v>-7.7866666666666662</v>
      </c>
      <c r="G39" s="76">
        <f t="shared" si="15"/>
        <v>11.183333333333332</v>
      </c>
      <c r="H39" s="103">
        <f t="shared" si="16"/>
        <v>-2.4362157534246576</v>
      </c>
      <c r="I39" s="181">
        <v>23</v>
      </c>
      <c r="J39" s="181">
        <v>0</v>
      </c>
      <c r="K39" s="181">
        <v>-34</v>
      </c>
      <c r="L39" s="181">
        <v>0</v>
      </c>
      <c r="M39" s="181">
        <v>0</v>
      </c>
      <c r="N39" s="181">
        <v>0</v>
      </c>
      <c r="O39" s="181">
        <v>-23.36</v>
      </c>
      <c r="P39" s="181">
        <v>0</v>
      </c>
      <c r="Q39" s="181">
        <v>0</v>
      </c>
      <c r="R39" s="181">
        <v>0</v>
      </c>
      <c r="S39" s="181">
        <v>0</v>
      </c>
      <c r="T39" s="211">
        <v>33.549999999999997</v>
      </c>
      <c r="U39" s="213">
        <f t="shared" si="17"/>
        <v>-0.81000000000000227</v>
      </c>
      <c r="V39" s="79"/>
      <c r="W39" s="78">
        <f t="shared" si="18"/>
        <v>-3.0102766571224665E-7</v>
      </c>
      <c r="X39" s="79">
        <f t="shared" si="19"/>
        <v>-1.5998836448258308E-5</v>
      </c>
      <c r="Y39" s="79">
        <f t="shared" si="20"/>
        <v>0</v>
      </c>
      <c r="Z39" s="79">
        <f t="shared" si="21"/>
        <v>-3.4947210786959274E-5</v>
      </c>
      <c r="AA39" s="79">
        <f t="shared" si="22"/>
        <v>5.1252294959630854E-5</v>
      </c>
      <c r="AB39" s="217">
        <f t="shared" si="23"/>
        <v>-2.4665632479818935</v>
      </c>
      <c r="AC39" s="105">
        <f t="shared" ref="AC39:AC50" si="26">IFERROR(I39/I$14,0)</f>
        <v>1.0051393210502395E-4</v>
      </c>
      <c r="AD39" s="79">
        <f t="shared" ref="AD39:AD50" si="27">IFERROR(J39/J$14,0)</f>
        <v>0</v>
      </c>
      <c r="AE39" s="79">
        <f t="shared" ref="AE39:AE50" si="28">IFERROR(K39/K$14,0)</f>
        <v>-1.4804300213791511E-4</v>
      </c>
      <c r="AF39" s="79">
        <f t="shared" ref="AF39:AF50" si="29">IFERROR(L39/L$14,0)</f>
        <v>0</v>
      </c>
      <c r="AG39" s="79">
        <f t="shared" ref="AG39:AG50" si="30">IFERROR(M39/M$14,0)</f>
        <v>0</v>
      </c>
      <c r="AH39" s="79">
        <f t="shared" ref="AH39:AH50" si="31">IFERROR(N39/N$14,0)</f>
        <v>0</v>
      </c>
      <c r="AI39" s="79">
        <f t="shared" ref="AI39:AI50" si="32">IFERROR(O39/O$14,0)</f>
        <v>-1.038892885295952E-4</v>
      </c>
      <c r="AJ39" s="79">
        <f t="shared" ref="AJ39:AJ50" si="33">IFERROR(P39/P$14,0)</f>
        <v>0</v>
      </c>
      <c r="AK39" s="79">
        <f t="shared" ref="AK39:AK50" si="34">IFERROR(Q39/Q$14,0)</f>
        <v>0</v>
      </c>
      <c r="AL39" s="79">
        <f t="shared" ref="AL39:AL50" si="35">IFERROR(R39/R$14,0)</f>
        <v>0</v>
      </c>
      <c r="AM39" s="79">
        <f t="shared" ref="AM39:AM50" si="36">IFERROR(S39/S$14,0)</f>
        <v>0</v>
      </c>
      <c r="AN39" s="209">
        <f t="shared" si="24"/>
        <v>0</v>
      </c>
      <c r="AO39" s="214">
        <f t="shared" si="25"/>
        <v>-1.5141835856248635E-4</v>
      </c>
    </row>
    <row r="40" spans="1:41" x14ac:dyDescent="0.25">
      <c r="A40" s="1" t="s">
        <v>66</v>
      </c>
      <c r="B40" t="s">
        <v>67</v>
      </c>
      <c r="C40" s="75">
        <f t="shared" si="11"/>
        <v>17283904.690769229</v>
      </c>
      <c r="D40" s="76">
        <f t="shared" si="12"/>
        <v>9407088.333333334</v>
      </c>
      <c r="E40" s="76">
        <f t="shared" si="13"/>
        <v>10100311.333333334</v>
      </c>
      <c r="F40" s="76">
        <f t="shared" si="14"/>
        <v>9104025.8766666669</v>
      </c>
      <c r="G40" s="76">
        <f t="shared" si="15"/>
        <v>8837034.6199999992</v>
      </c>
      <c r="H40" s="103">
        <f t="shared" si="16"/>
        <v>-2.932672427381363E-2</v>
      </c>
      <c r="I40" s="181">
        <v>9631510</v>
      </c>
      <c r="J40" s="181">
        <v>7372666</v>
      </c>
      <c r="K40" s="181">
        <v>11217089</v>
      </c>
      <c r="L40" s="181">
        <v>11082345</v>
      </c>
      <c r="M40" s="181">
        <v>8532825</v>
      </c>
      <c r="N40" s="181">
        <v>10685764</v>
      </c>
      <c r="O40" s="181">
        <v>8641526.9800000004</v>
      </c>
      <c r="P40" s="181">
        <v>7767082.3799999999</v>
      </c>
      <c r="Q40" s="181">
        <v>10903468.270000001</v>
      </c>
      <c r="R40" s="181">
        <v>8929078.2699999996</v>
      </c>
      <c r="S40" s="181">
        <v>8335195.0499999998</v>
      </c>
      <c r="T40" s="211">
        <v>9246830.540000001</v>
      </c>
      <c r="U40" s="213">
        <f t="shared" si="17"/>
        <v>112345380.48999999</v>
      </c>
      <c r="V40" s="79"/>
      <c r="W40" s="78">
        <f t="shared" si="18"/>
        <v>41.751935361060227</v>
      </c>
      <c r="X40" s="79">
        <f t="shared" si="19"/>
        <v>41.046127554359686</v>
      </c>
      <c r="Y40" s="79">
        <f t="shared" si="20"/>
        <v>44.547684400411065</v>
      </c>
      <c r="Z40" s="79">
        <f t="shared" si="21"/>
        <v>40.85962902249166</v>
      </c>
      <c r="AA40" s="79">
        <f t="shared" si="22"/>
        <v>40.499401333476243</v>
      </c>
      <c r="AB40" s="217">
        <f t="shared" si="23"/>
        <v>-8.8162251501873821E-3</v>
      </c>
      <c r="AC40" s="105">
        <f t="shared" si="26"/>
        <v>42.091345313428661</v>
      </c>
      <c r="AD40" s="79">
        <f t="shared" si="27"/>
        <v>32.186193317995489</v>
      </c>
      <c r="AE40" s="79">
        <f t="shared" si="28"/>
        <v>48.841515612005416</v>
      </c>
      <c r="AF40" s="79">
        <f t="shared" si="29"/>
        <v>48.430260760124284</v>
      </c>
      <c r="AG40" s="79">
        <f t="shared" si="30"/>
        <v>37.736493658122377</v>
      </c>
      <c r="AH40" s="79">
        <f t="shared" si="31"/>
        <v>47.440837491786688</v>
      </c>
      <c r="AI40" s="79">
        <f t="shared" si="32"/>
        <v>38.431596308283453</v>
      </c>
      <c r="AJ40" s="79">
        <f t="shared" si="33"/>
        <v>34.894904777949996</v>
      </c>
      <c r="AK40" s="79">
        <f t="shared" si="34"/>
        <v>49.337630239324525</v>
      </c>
      <c r="AL40" s="79">
        <f t="shared" si="35"/>
        <v>40.659907242126735</v>
      </c>
      <c r="AM40" s="79">
        <f t="shared" si="36"/>
        <v>38.221164216473007</v>
      </c>
      <c r="AN40" s="209">
        <f t="shared" si="24"/>
        <v>38.221164216473007</v>
      </c>
      <c r="AO40" s="214">
        <f t="shared" si="25"/>
        <v>496.49301315409372</v>
      </c>
    </row>
    <row r="41" spans="1:41" x14ac:dyDescent="0.25">
      <c r="A41" s="1" t="s">
        <v>68</v>
      </c>
      <c r="B41" t="s">
        <v>69</v>
      </c>
      <c r="C41" s="75">
        <f t="shared" si="11"/>
        <v>74.538461538461533</v>
      </c>
      <c r="D41" s="76">
        <f t="shared" si="12"/>
        <v>0</v>
      </c>
      <c r="E41" s="76">
        <f t="shared" si="13"/>
        <v>0</v>
      </c>
      <c r="F41" s="76">
        <f t="shared" si="14"/>
        <v>170.66666666666666</v>
      </c>
      <c r="G41" s="76">
        <f t="shared" si="15"/>
        <v>-9.1666666666666661</v>
      </c>
      <c r="H41" s="103">
        <f t="shared" si="16"/>
        <v>-1.0537109375</v>
      </c>
      <c r="I41" s="181">
        <v>0</v>
      </c>
      <c r="J41" s="181">
        <v>0</v>
      </c>
      <c r="K41" s="181">
        <v>0</v>
      </c>
      <c r="L41" s="181">
        <v>0</v>
      </c>
      <c r="M41" s="181">
        <v>0</v>
      </c>
      <c r="N41" s="181">
        <v>0</v>
      </c>
      <c r="O41" s="181">
        <v>0</v>
      </c>
      <c r="P41" s="181">
        <v>264</v>
      </c>
      <c r="Q41" s="181">
        <v>248</v>
      </c>
      <c r="R41" s="181">
        <v>42</v>
      </c>
      <c r="S41" s="181">
        <v>0</v>
      </c>
      <c r="T41" s="211">
        <v>-69.5</v>
      </c>
      <c r="U41" s="213">
        <f t="shared" si="17"/>
        <v>484.5</v>
      </c>
      <c r="V41" s="79"/>
      <c r="W41" s="78">
        <f t="shared" si="18"/>
        <v>1.8005914078713964E-4</v>
      </c>
      <c r="X41" s="79">
        <f t="shared" si="19"/>
        <v>0</v>
      </c>
      <c r="Y41" s="79">
        <f t="shared" si="20"/>
        <v>0</v>
      </c>
      <c r="Z41" s="79">
        <f t="shared" si="21"/>
        <v>7.659662638237649E-4</v>
      </c>
      <c r="AA41" s="79">
        <f t="shared" si="22"/>
        <v>-4.2010077835762994E-5</v>
      </c>
      <c r="AB41" s="217">
        <f t="shared" si="23"/>
        <v>-1.054845859171454</v>
      </c>
      <c r="AC41" s="105">
        <f t="shared" si="26"/>
        <v>0</v>
      </c>
      <c r="AD41" s="79">
        <f t="shared" si="27"/>
        <v>0</v>
      </c>
      <c r="AE41" s="79">
        <f t="shared" si="28"/>
        <v>0</v>
      </c>
      <c r="AF41" s="79">
        <f t="shared" si="29"/>
        <v>0</v>
      </c>
      <c r="AG41" s="79">
        <f t="shared" si="30"/>
        <v>0</v>
      </c>
      <c r="AH41" s="79">
        <f t="shared" si="31"/>
        <v>0</v>
      </c>
      <c r="AI41" s="79">
        <f t="shared" si="32"/>
        <v>0</v>
      </c>
      <c r="AJ41" s="79">
        <f t="shared" si="33"/>
        <v>1.1860637509266123E-3</v>
      </c>
      <c r="AK41" s="79">
        <f t="shared" si="34"/>
        <v>1.1221871790114799E-3</v>
      </c>
      <c r="AL41" s="79">
        <f t="shared" si="35"/>
        <v>1.9125334693357134E-4</v>
      </c>
      <c r="AM41" s="79">
        <f t="shared" si="36"/>
        <v>0</v>
      </c>
      <c r="AN41" s="209">
        <f t="shared" si="24"/>
        <v>0</v>
      </c>
      <c r="AO41" s="214">
        <f t="shared" si="25"/>
        <v>2.4995042768716637E-3</v>
      </c>
    </row>
    <row r="42" spans="1:41" x14ac:dyDescent="0.25">
      <c r="A42" s="1" t="s">
        <v>70</v>
      </c>
      <c r="B42" t="s">
        <v>71</v>
      </c>
      <c r="C42" s="75">
        <f t="shared" si="11"/>
        <v>2300092.7092307694</v>
      </c>
      <c r="D42" s="76">
        <f t="shared" si="12"/>
        <v>1126928.6666666667</v>
      </c>
      <c r="E42" s="76">
        <f t="shared" si="13"/>
        <v>1340811.3333333333</v>
      </c>
      <c r="F42" s="76">
        <f t="shared" si="14"/>
        <v>1262979.33</v>
      </c>
      <c r="G42" s="76">
        <f t="shared" si="15"/>
        <v>1252814.8733333333</v>
      </c>
      <c r="H42" s="103">
        <f t="shared" si="16"/>
        <v>-8.0479992231280474E-3</v>
      </c>
      <c r="I42" s="181">
        <v>1131946</v>
      </c>
      <c r="J42" s="181">
        <v>1118658</v>
      </c>
      <c r="K42" s="181">
        <v>1130182</v>
      </c>
      <c r="L42" s="181">
        <v>1125102</v>
      </c>
      <c r="M42" s="181">
        <v>1107688</v>
      </c>
      <c r="N42" s="181">
        <v>1789644</v>
      </c>
      <c r="O42" s="181">
        <v>1268138.74</v>
      </c>
      <c r="P42" s="181">
        <v>1262477.06</v>
      </c>
      <c r="Q42" s="181">
        <v>1258322.1900000002</v>
      </c>
      <c r="R42" s="181">
        <v>1264285.1299999999</v>
      </c>
      <c r="S42" s="181">
        <v>1244051.24</v>
      </c>
      <c r="T42" s="211">
        <v>1250108.25</v>
      </c>
      <c r="U42" s="213">
        <f t="shared" si="17"/>
        <v>14950602.610000001</v>
      </c>
      <c r="V42" s="79"/>
      <c r="W42" s="78">
        <f t="shared" si="18"/>
        <v>5.5562284008391494</v>
      </c>
      <c r="X42" s="79">
        <f t="shared" si="19"/>
        <v>4.9171492982328555</v>
      </c>
      <c r="Y42" s="79">
        <f t="shared" si="20"/>
        <v>5.913683068432249</v>
      </c>
      <c r="Z42" s="79">
        <f t="shared" si="21"/>
        <v>5.6683567891801285</v>
      </c>
      <c r="AA42" s="79">
        <f t="shared" si="22"/>
        <v>5.7415473100947159</v>
      </c>
      <c r="AB42" s="217">
        <f t="shared" si="23"/>
        <v>1.2912123149039391E-2</v>
      </c>
      <c r="AC42" s="105">
        <f t="shared" si="26"/>
        <v>4.9467975387197143</v>
      </c>
      <c r="AD42" s="79">
        <f t="shared" si="27"/>
        <v>4.8836259020444155</v>
      </c>
      <c r="AE42" s="79">
        <f t="shared" si="28"/>
        <v>4.9210451835950932</v>
      </c>
      <c r="AF42" s="79">
        <f t="shared" si="29"/>
        <v>4.9167376797724085</v>
      </c>
      <c r="AG42" s="79">
        <f t="shared" si="30"/>
        <v>4.8987599285322574</v>
      </c>
      <c r="AH42" s="79">
        <f t="shared" si="31"/>
        <v>7.9453570350375591</v>
      </c>
      <c r="AI42" s="79">
        <f t="shared" si="32"/>
        <v>5.639812990386015</v>
      </c>
      <c r="AJ42" s="79">
        <f t="shared" si="33"/>
        <v>5.671887413796977</v>
      </c>
      <c r="AK42" s="79">
        <f t="shared" si="34"/>
        <v>5.693842857595353</v>
      </c>
      <c r="AL42" s="79">
        <f t="shared" si="35"/>
        <v>5.7571133950201263</v>
      </c>
      <c r="AM42" s="79">
        <f t="shared" si="36"/>
        <v>5.7046159630957733</v>
      </c>
      <c r="AN42" s="209">
        <f t="shared" si="24"/>
        <v>5.7046159630957733</v>
      </c>
      <c r="AO42" s="214">
        <f t="shared" si="25"/>
        <v>66.684211850691469</v>
      </c>
    </row>
    <row r="43" spans="1:41" x14ac:dyDescent="0.25">
      <c r="A43" s="1" t="s">
        <v>72</v>
      </c>
      <c r="B43" t="s">
        <v>73</v>
      </c>
      <c r="C43" s="75">
        <f t="shared" si="11"/>
        <v>6756784.3476923071</v>
      </c>
      <c r="D43" s="76">
        <f t="shared" si="12"/>
        <v>4159737.6666666665</v>
      </c>
      <c r="E43" s="76">
        <f t="shared" si="13"/>
        <v>3203903</v>
      </c>
      <c r="F43" s="76">
        <f t="shared" si="14"/>
        <v>3439938.9666666663</v>
      </c>
      <c r="G43" s="76">
        <f t="shared" si="15"/>
        <v>3836119.7866666666</v>
      </c>
      <c r="H43" s="103">
        <f t="shared" si="16"/>
        <v>0.11517088641369219</v>
      </c>
      <c r="I43" s="181">
        <v>4404746</v>
      </c>
      <c r="J43" s="181">
        <v>3724101</v>
      </c>
      <c r="K43" s="181">
        <v>4350366</v>
      </c>
      <c r="L43" s="181">
        <v>2956075</v>
      </c>
      <c r="M43" s="181">
        <v>2672151</v>
      </c>
      <c r="N43" s="181">
        <v>3983483</v>
      </c>
      <c r="O43" s="181">
        <v>2313679.71</v>
      </c>
      <c r="P43" s="181">
        <v>3134991.7199999997</v>
      </c>
      <c r="Q43" s="181">
        <v>4871145.47</v>
      </c>
      <c r="R43" s="181">
        <v>3767994.1999999997</v>
      </c>
      <c r="S43" s="181">
        <v>3761945.98</v>
      </c>
      <c r="T43" s="211">
        <v>3978419.18</v>
      </c>
      <c r="U43" s="213">
        <f t="shared" si="17"/>
        <v>43919098.259999998</v>
      </c>
      <c r="V43" s="79"/>
      <c r="W43" s="78">
        <f t="shared" si="18"/>
        <v>16.322053863450069</v>
      </c>
      <c r="X43" s="79">
        <f t="shared" si="19"/>
        <v>18.150262526361718</v>
      </c>
      <c r="Y43" s="79">
        <f t="shared" si="20"/>
        <v>14.130897056856089</v>
      </c>
      <c r="Z43" s="79">
        <f t="shared" si="21"/>
        <v>15.438733582496772</v>
      </c>
      <c r="AA43" s="79">
        <f t="shared" si="22"/>
        <v>17.580620817292061</v>
      </c>
      <c r="AB43" s="217">
        <f t="shared" si="23"/>
        <v>0.13873464577584224</v>
      </c>
      <c r="AC43" s="105">
        <f t="shared" si="26"/>
        <v>19.249493060168515</v>
      </c>
      <c r="AD43" s="79">
        <f t="shared" si="27"/>
        <v>16.257977063078716</v>
      </c>
      <c r="AE43" s="79">
        <f t="shared" si="28"/>
        <v>18.942389501138624</v>
      </c>
      <c r="AF43" s="79">
        <f t="shared" si="29"/>
        <v>12.918157941887245</v>
      </c>
      <c r="AG43" s="79">
        <f t="shared" si="30"/>
        <v>11.817611314546516</v>
      </c>
      <c r="AH43" s="79">
        <f t="shared" si="31"/>
        <v>17.685190282538048</v>
      </c>
      <c r="AI43" s="79">
        <f t="shared" si="32"/>
        <v>10.289663482759424</v>
      </c>
      <c r="AJ43" s="79">
        <f t="shared" si="33"/>
        <v>14.084469842981331</v>
      </c>
      <c r="AK43" s="79">
        <f t="shared" si="34"/>
        <v>22.041681425539711</v>
      </c>
      <c r="AL43" s="79">
        <f t="shared" si="35"/>
        <v>17.158130999435347</v>
      </c>
      <c r="AM43" s="79">
        <f t="shared" si="36"/>
        <v>17.250460752574767</v>
      </c>
      <c r="AN43" s="209">
        <f t="shared" si="24"/>
        <v>17.250460752574767</v>
      </c>
      <c r="AO43" s="214">
        <f t="shared" si="25"/>
        <v>194.94568641922302</v>
      </c>
    </row>
    <row r="44" spans="1:41" x14ac:dyDescent="0.25">
      <c r="A44" s="1" t="s">
        <v>74</v>
      </c>
      <c r="B44" t="s">
        <v>75</v>
      </c>
      <c r="C44" s="75">
        <f t="shared" si="11"/>
        <v>29505292.91692308</v>
      </c>
      <c r="D44" s="76">
        <f t="shared" si="12"/>
        <v>16182652.333333334</v>
      </c>
      <c r="E44" s="76">
        <f t="shared" si="13"/>
        <v>16819679</v>
      </c>
      <c r="F44" s="76">
        <f t="shared" si="14"/>
        <v>14937560.49</v>
      </c>
      <c r="G44" s="76">
        <f t="shared" si="15"/>
        <v>15988242.829999998</v>
      </c>
      <c r="H44" s="103">
        <f t="shared" si="16"/>
        <v>7.0338281856892282E-2</v>
      </c>
      <c r="I44" s="181">
        <v>17052257</v>
      </c>
      <c r="J44" s="181">
        <v>13804209</v>
      </c>
      <c r="K44" s="181">
        <v>17691491</v>
      </c>
      <c r="L44" s="181">
        <v>16181147</v>
      </c>
      <c r="M44" s="181">
        <v>15669538</v>
      </c>
      <c r="N44" s="181">
        <v>18608352</v>
      </c>
      <c r="O44" s="181">
        <v>14277228.4</v>
      </c>
      <c r="P44" s="181">
        <v>14194310.5</v>
      </c>
      <c r="Q44" s="181">
        <v>16341142.57</v>
      </c>
      <c r="R44" s="181">
        <v>15896096.939999999</v>
      </c>
      <c r="S44" s="181">
        <v>15847407.530000001</v>
      </c>
      <c r="T44" s="211">
        <v>16221224.02</v>
      </c>
      <c r="U44" s="213">
        <f t="shared" si="17"/>
        <v>191784403.96000001</v>
      </c>
      <c r="V44" s="79"/>
      <c r="W44" s="78">
        <f t="shared" si="18"/>
        <v>71.274582029744693</v>
      </c>
      <c r="X44" s="79">
        <f t="shared" si="19"/>
        <v>70.610074903643365</v>
      </c>
      <c r="Y44" s="79">
        <f t="shared" si="20"/>
        <v>74.183629304121922</v>
      </c>
      <c r="Z44" s="79">
        <f t="shared" si="21"/>
        <v>67.041019916992894</v>
      </c>
      <c r="AA44" s="79">
        <f t="shared" si="22"/>
        <v>73.27279917222323</v>
      </c>
      <c r="AB44" s="217">
        <f t="shared" si="23"/>
        <v>9.2954720303274591E-2</v>
      </c>
      <c r="AC44" s="105">
        <f t="shared" si="26"/>
        <v>74.521278362409532</v>
      </c>
      <c r="AD44" s="79">
        <f t="shared" si="27"/>
        <v>60.263809519651801</v>
      </c>
      <c r="AE44" s="79">
        <f t="shared" si="28"/>
        <v>77.032395292232536</v>
      </c>
      <c r="AF44" s="79">
        <f t="shared" si="29"/>
        <v>70.712215565198775</v>
      </c>
      <c r="AG44" s="79">
        <f t="shared" si="30"/>
        <v>69.298669709352723</v>
      </c>
      <c r="AH44" s="79">
        <f t="shared" si="31"/>
        <v>82.614196160608046</v>
      </c>
      <c r="AI44" s="79">
        <f t="shared" si="32"/>
        <v>63.495338212779579</v>
      </c>
      <c r="AJ44" s="79">
        <f t="shared" si="33"/>
        <v>63.770292247905296</v>
      </c>
      <c r="AK44" s="79">
        <f t="shared" si="34"/>
        <v>73.942825332470576</v>
      </c>
      <c r="AL44" s="79">
        <f t="shared" si="35"/>
        <v>72.385279594178613</v>
      </c>
      <c r="AM44" s="79">
        <f t="shared" si="36"/>
        <v>72.668529287686056</v>
      </c>
      <c r="AN44" s="209">
        <f t="shared" si="24"/>
        <v>72.668529287686056</v>
      </c>
      <c r="AO44" s="214">
        <f t="shared" si="25"/>
        <v>853.37335857215965</v>
      </c>
    </row>
    <row r="45" spans="1:41" x14ac:dyDescent="0.25">
      <c r="A45" s="1" t="s">
        <v>76</v>
      </c>
      <c r="B45" t="s">
        <v>77</v>
      </c>
      <c r="C45" s="75">
        <f t="shared" si="11"/>
        <v>8481959.8323076926</v>
      </c>
      <c r="D45" s="76">
        <f t="shared" si="12"/>
        <v>4408063</v>
      </c>
      <c r="E45" s="76">
        <f t="shared" si="13"/>
        <v>4591963.333333333</v>
      </c>
      <c r="F45" s="76">
        <f t="shared" si="14"/>
        <v>4688756.2333333334</v>
      </c>
      <c r="G45" s="76">
        <f t="shared" si="15"/>
        <v>4688797.0699999994</v>
      </c>
      <c r="H45" s="103">
        <f t="shared" si="16"/>
        <v>8.7094881102274E-6</v>
      </c>
      <c r="I45" s="181">
        <v>4193207</v>
      </c>
      <c r="J45" s="181">
        <v>3681914</v>
      </c>
      <c r="K45" s="181">
        <v>5349068</v>
      </c>
      <c r="L45" s="181">
        <v>3942234</v>
      </c>
      <c r="M45" s="181">
        <v>4671861</v>
      </c>
      <c r="N45" s="181">
        <v>5161795</v>
      </c>
      <c r="O45" s="181">
        <v>4720338.0600000005</v>
      </c>
      <c r="P45" s="181">
        <v>3954504.4699999997</v>
      </c>
      <c r="Q45" s="181">
        <v>5391426.1699999999</v>
      </c>
      <c r="R45" s="181">
        <v>5420262.6399999997</v>
      </c>
      <c r="S45" s="181">
        <v>3853362.58</v>
      </c>
      <c r="T45" s="211">
        <v>4792765.9899999993</v>
      </c>
      <c r="U45" s="213">
        <f t="shared" si="17"/>
        <v>55132738.910000004</v>
      </c>
      <c r="V45" s="79"/>
      <c r="W45" s="78">
        <f t="shared" si="18"/>
        <v>20.489481109135813</v>
      </c>
      <c r="X45" s="79">
        <f t="shared" si="19"/>
        <v>19.233785179259691</v>
      </c>
      <c r="Y45" s="79">
        <f t="shared" si="20"/>
        <v>20.252973061978178</v>
      </c>
      <c r="Z45" s="79">
        <f t="shared" si="21"/>
        <v>21.043529847812827</v>
      </c>
      <c r="AA45" s="79">
        <f t="shared" si="22"/>
        <v>21.488370530923358</v>
      </c>
      <c r="AB45" s="217">
        <f t="shared" si="23"/>
        <v>2.1139071549669968E-2</v>
      </c>
      <c r="AC45" s="105">
        <f t="shared" si="26"/>
        <v>18.325031465230921</v>
      </c>
      <c r="AD45" s="79">
        <f t="shared" si="27"/>
        <v>16.073805023072254</v>
      </c>
      <c r="AE45" s="79">
        <f t="shared" si="28"/>
        <v>23.290943687054511</v>
      </c>
      <c r="AF45" s="79">
        <f t="shared" si="29"/>
        <v>17.227709532362312</v>
      </c>
      <c r="AG45" s="79">
        <f t="shared" si="30"/>
        <v>20.661346388579314</v>
      </c>
      <c r="AH45" s="79">
        <f t="shared" si="31"/>
        <v>22.91645948393742</v>
      </c>
      <c r="AI45" s="79">
        <f t="shared" si="32"/>
        <v>20.992832306188774</v>
      </c>
      <c r="AJ45" s="79">
        <f t="shared" si="33"/>
        <v>17.76626668463733</v>
      </c>
      <c r="AK45" s="79">
        <f t="shared" si="34"/>
        <v>24.395924695810351</v>
      </c>
      <c r="AL45" s="79">
        <f t="shared" si="35"/>
        <v>24.681985027595125</v>
      </c>
      <c r="AM45" s="79">
        <f t="shared" si="36"/>
        <v>17.669652968204037</v>
      </c>
      <c r="AN45" s="209">
        <f t="shared" si="24"/>
        <v>17.669652968204037</v>
      </c>
      <c r="AO45" s="214">
        <f t="shared" si="25"/>
        <v>241.67161023087641</v>
      </c>
    </row>
    <row r="46" spans="1:41" x14ac:dyDescent="0.25">
      <c r="A46" s="1" t="s">
        <v>78</v>
      </c>
      <c r="B46" t="s">
        <v>79</v>
      </c>
      <c r="C46" s="75">
        <f t="shared" si="11"/>
        <v>34744.927692307698</v>
      </c>
      <c r="D46" s="76">
        <f t="shared" si="12"/>
        <v>15892.333333333334</v>
      </c>
      <c r="E46" s="76">
        <f t="shared" si="13"/>
        <v>24007</v>
      </c>
      <c r="F46" s="76">
        <f t="shared" si="14"/>
        <v>20100.633333333331</v>
      </c>
      <c r="G46" s="76">
        <f t="shared" si="15"/>
        <v>15280.710000000001</v>
      </c>
      <c r="H46" s="103">
        <f t="shared" si="16"/>
        <v>-0.23978962520252253</v>
      </c>
      <c r="I46" s="181">
        <v>17293</v>
      </c>
      <c r="J46" s="181">
        <v>12942</v>
      </c>
      <c r="K46" s="181">
        <v>17442</v>
      </c>
      <c r="L46" s="181">
        <v>20514</v>
      </c>
      <c r="M46" s="181">
        <v>25978</v>
      </c>
      <c r="N46" s="181">
        <v>25529</v>
      </c>
      <c r="O46" s="181">
        <v>24572.679999999997</v>
      </c>
      <c r="P46" s="181">
        <v>16800.830000000002</v>
      </c>
      <c r="Q46" s="181">
        <v>18928.39</v>
      </c>
      <c r="R46" s="181">
        <v>21135.25</v>
      </c>
      <c r="S46" s="181">
        <v>12268.51</v>
      </c>
      <c r="T46" s="211">
        <v>12438.37</v>
      </c>
      <c r="U46" s="213">
        <f t="shared" si="17"/>
        <v>225842.03000000003</v>
      </c>
      <c r="V46" s="79"/>
      <c r="W46" s="78">
        <f t="shared" si="18"/>
        <v>8.3931727297055558E-2</v>
      </c>
      <c r="X46" s="79">
        <f t="shared" si="19"/>
        <v>6.9343320485782858E-2</v>
      </c>
      <c r="Y46" s="79">
        <f t="shared" si="20"/>
        <v>0.10588349448904792</v>
      </c>
      <c r="Z46" s="79">
        <f t="shared" si="21"/>
        <v>9.0213322352488842E-2</v>
      </c>
      <c r="AA46" s="79">
        <f t="shared" si="22"/>
        <v>7.0030234525715135E-2</v>
      </c>
      <c r="AB46" s="217">
        <f t="shared" si="23"/>
        <v>-0.22372624464391969</v>
      </c>
      <c r="AC46" s="105">
        <f t="shared" si="26"/>
        <v>7.5573366430094741E-2</v>
      </c>
      <c r="AD46" s="79">
        <f t="shared" si="27"/>
        <v>5.6499740246133162E-2</v>
      </c>
      <c r="AE46" s="79">
        <f t="shared" si="28"/>
        <v>7.5946060096750451E-2</v>
      </c>
      <c r="AF46" s="79">
        <f t="shared" si="29"/>
        <v>8.9646944688438188E-2</v>
      </c>
      <c r="AG46" s="79">
        <f t="shared" si="30"/>
        <v>0.11488793362698792</v>
      </c>
      <c r="AH46" s="79">
        <f t="shared" si="31"/>
        <v>0.11333931203494876</v>
      </c>
      <c r="AI46" s="79">
        <f t="shared" si="32"/>
        <v>0.10928245900964953</v>
      </c>
      <c r="AJ46" s="79">
        <f t="shared" si="33"/>
        <v>7.5480513062425592E-2</v>
      </c>
      <c r="AK46" s="79">
        <f t="shared" si="34"/>
        <v>8.5649986198907679E-2</v>
      </c>
      <c r="AL46" s="79">
        <f t="shared" si="35"/>
        <v>9.6242554780422943E-2</v>
      </c>
      <c r="AM46" s="79">
        <f t="shared" si="36"/>
        <v>5.6257439998532638E-2</v>
      </c>
      <c r="AN46" s="209">
        <f t="shared" si="24"/>
        <v>5.6257439998532638E-2</v>
      </c>
      <c r="AO46" s="214">
        <f t="shared" si="25"/>
        <v>1.0050637501718243</v>
      </c>
    </row>
    <row r="47" spans="1:41" x14ac:dyDescent="0.25">
      <c r="A47" s="1" t="s">
        <v>80</v>
      </c>
      <c r="B47" t="s">
        <v>81</v>
      </c>
      <c r="C47" s="75">
        <f t="shared" si="11"/>
        <v>4428.6369230769233</v>
      </c>
      <c r="D47" s="76">
        <f t="shared" si="12"/>
        <v>2356.6666666666665</v>
      </c>
      <c r="E47" s="76">
        <f t="shared" si="13"/>
        <v>1980</v>
      </c>
      <c r="F47" s="76">
        <f t="shared" si="14"/>
        <v>2371.7000000000003</v>
      </c>
      <c r="G47" s="76">
        <f t="shared" si="15"/>
        <v>2887.0133333333338</v>
      </c>
      <c r="H47" s="103">
        <f t="shared" si="16"/>
        <v>0.21727593428061451</v>
      </c>
      <c r="I47" s="181">
        <v>2995</v>
      </c>
      <c r="J47" s="181">
        <v>2564</v>
      </c>
      <c r="K47" s="181">
        <v>1511</v>
      </c>
      <c r="L47" s="181">
        <v>2461</v>
      </c>
      <c r="M47" s="181">
        <v>2432</v>
      </c>
      <c r="N47" s="181">
        <v>1047</v>
      </c>
      <c r="O47" s="181">
        <v>953.42</v>
      </c>
      <c r="P47" s="181">
        <v>1995.94</v>
      </c>
      <c r="Q47" s="181">
        <v>4165.74</v>
      </c>
      <c r="R47" s="181">
        <v>2799.08</v>
      </c>
      <c r="S47" s="181">
        <v>2899.7599999999998</v>
      </c>
      <c r="T47" s="211">
        <v>2962.2</v>
      </c>
      <c r="U47" s="213">
        <f t="shared" si="17"/>
        <v>28786.14</v>
      </c>
      <c r="V47" s="79"/>
      <c r="W47" s="78">
        <f t="shared" si="18"/>
        <v>1.0698054974155441E-2</v>
      </c>
      <c r="X47" s="79">
        <f t="shared" si="19"/>
        <v>1.0282888517198748E-2</v>
      </c>
      <c r="Y47" s="79">
        <f t="shared" si="20"/>
        <v>8.7328412166582624E-3</v>
      </c>
      <c r="Z47" s="79">
        <f t="shared" si="21"/>
        <v>1.0644387819789981E-2</v>
      </c>
      <c r="AA47" s="79">
        <f t="shared" si="22"/>
        <v>1.3230944165042067E-2</v>
      </c>
      <c r="AB47" s="217">
        <f t="shared" si="23"/>
        <v>0.24299719148180379</v>
      </c>
      <c r="AC47" s="105">
        <f t="shared" si="26"/>
        <v>1.3088662028458554E-2</v>
      </c>
      <c r="AD47" s="79">
        <f t="shared" si="27"/>
        <v>1.1193427135766144E-2</v>
      </c>
      <c r="AE47" s="79">
        <f t="shared" si="28"/>
        <v>6.5792051832467575E-3</v>
      </c>
      <c r="AF47" s="79">
        <f t="shared" si="29"/>
        <v>1.075466173726462E-2</v>
      </c>
      <c r="AG47" s="79">
        <f t="shared" si="30"/>
        <v>1.0755541403527392E-2</v>
      </c>
      <c r="AH47" s="79">
        <f t="shared" si="31"/>
        <v>4.6482925183356713E-3</v>
      </c>
      <c r="AI47" s="79">
        <f t="shared" si="32"/>
        <v>4.2401594807314489E-3</v>
      </c>
      <c r="AJ47" s="79">
        <f t="shared" si="33"/>
        <v>8.9670912235775106E-3</v>
      </c>
      <c r="AK47" s="79">
        <f t="shared" si="34"/>
        <v>1.8849758141513233E-2</v>
      </c>
      <c r="AL47" s="79">
        <f t="shared" si="35"/>
        <v>1.2746033769876687E-2</v>
      </c>
      <c r="AM47" s="79">
        <f t="shared" si="36"/>
        <v>1.3296893771953153E-2</v>
      </c>
      <c r="AN47" s="209">
        <f t="shared" si="24"/>
        <v>1.3296893771953153E-2</v>
      </c>
      <c r="AO47" s="214">
        <f t="shared" si="25"/>
        <v>0.12841662016620434</v>
      </c>
    </row>
    <row r="48" spans="1:41" x14ac:dyDescent="0.25">
      <c r="A48" s="1" t="s">
        <v>82</v>
      </c>
      <c r="B48" t="s">
        <v>83</v>
      </c>
      <c r="C48" s="75">
        <f t="shared" si="11"/>
        <v>1245221.5384615385</v>
      </c>
      <c r="D48" s="76">
        <f t="shared" si="12"/>
        <v>685756.33333333337</v>
      </c>
      <c r="E48" s="76">
        <f t="shared" si="13"/>
        <v>718298.66666666663</v>
      </c>
      <c r="F48" s="76">
        <f t="shared" si="14"/>
        <v>631222.06333333335</v>
      </c>
      <c r="G48" s="76">
        <f t="shared" si="15"/>
        <v>662702.93666666665</v>
      </c>
      <c r="H48" s="103">
        <f t="shared" si="16"/>
        <v>4.9872897609266539E-2</v>
      </c>
      <c r="I48" s="181">
        <v>755829</v>
      </c>
      <c r="J48" s="181">
        <v>501140</v>
      </c>
      <c r="K48" s="181">
        <v>800300</v>
      </c>
      <c r="L48" s="181">
        <v>410968</v>
      </c>
      <c r="M48" s="181">
        <v>737531</v>
      </c>
      <c r="N48" s="181">
        <v>1006397</v>
      </c>
      <c r="O48" s="181">
        <v>751107.21</v>
      </c>
      <c r="P48" s="181">
        <v>531852.51</v>
      </c>
      <c r="Q48" s="181">
        <v>610706.47</v>
      </c>
      <c r="R48" s="181">
        <v>573374.73</v>
      </c>
      <c r="S48" s="181">
        <v>622899.9</v>
      </c>
      <c r="T48" s="211">
        <v>791834.18</v>
      </c>
      <c r="U48" s="213">
        <f t="shared" si="17"/>
        <v>8093940</v>
      </c>
      <c r="V48" s="79"/>
      <c r="W48" s="78">
        <f t="shared" si="18"/>
        <v>3.0080245242160184</v>
      </c>
      <c r="X48" s="79">
        <f t="shared" si="19"/>
        <v>2.9921736600974476</v>
      </c>
      <c r="Y48" s="79">
        <f t="shared" si="20"/>
        <v>3.1680748495643134</v>
      </c>
      <c r="Z48" s="79">
        <f t="shared" si="21"/>
        <v>2.832977375944695</v>
      </c>
      <c r="AA48" s="79">
        <f t="shared" si="22"/>
        <v>3.03711294014786</v>
      </c>
      <c r="AB48" s="217">
        <f t="shared" si="23"/>
        <v>7.2056898843074327E-2</v>
      </c>
      <c r="AC48" s="105">
        <f t="shared" si="26"/>
        <v>3.3031019473481802</v>
      </c>
      <c r="AD48" s="79">
        <f t="shared" si="27"/>
        <v>2.1877824004749784</v>
      </c>
      <c r="AE48" s="79">
        <f t="shared" si="28"/>
        <v>3.4846710179698079</v>
      </c>
      <c r="AF48" s="79">
        <f t="shared" si="29"/>
        <v>1.7959454794149394</v>
      </c>
      <c r="AG48" s="79">
        <f t="shared" si="30"/>
        <v>3.2617373383573032</v>
      </c>
      <c r="AH48" s="79">
        <f t="shared" si="31"/>
        <v>4.4680302250004438</v>
      </c>
      <c r="AI48" s="79">
        <f t="shared" si="32"/>
        <v>3.3404106873437178</v>
      </c>
      <c r="AJ48" s="79">
        <f t="shared" si="33"/>
        <v>2.3894355414785364</v>
      </c>
      <c r="AK48" s="79">
        <f t="shared" si="34"/>
        <v>2.7634152047312859</v>
      </c>
      <c r="AL48" s="79">
        <f t="shared" si="35"/>
        <v>2.610948479991257</v>
      </c>
      <c r="AM48" s="79">
        <f t="shared" si="36"/>
        <v>2.8563170058419467</v>
      </c>
      <c r="AN48" s="209">
        <f t="shared" si="24"/>
        <v>2.8563170058419467</v>
      </c>
      <c r="AO48" s="214">
        <f t="shared" si="25"/>
        <v>35.318112333794339</v>
      </c>
    </row>
    <row r="49" spans="1:41" x14ac:dyDescent="0.25">
      <c r="A49" s="1" t="s">
        <v>84</v>
      </c>
      <c r="B49" t="s">
        <v>85</v>
      </c>
      <c r="C49" s="75">
        <f t="shared" si="11"/>
        <v>230034.43846153846</v>
      </c>
      <c r="D49" s="76">
        <f t="shared" si="12"/>
        <v>161391</v>
      </c>
      <c r="E49" s="76">
        <f t="shared" si="13"/>
        <v>80471.666666666672</v>
      </c>
      <c r="F49" s="76">
        <f t="shared" si="14"/>
        <v>83872.226666666669</v>
      </c>
      <c r="G49" s="76">
        <f t="shared" si="15"/>
        <v>172673.05666666667</v>
      </c>
      <c r="H49" s="103">
        <f t="shared" si="16"/>
        <v>1.0587632346154476</v>
      </c>
      <c r="I49" s="181">
        <v>63256</v>
      </c>
      <c r="J49" s="181">
        <v>139220</v>
      </c>
      <c r="K49" s="181">
        <v>281697</v>
      </c>
      <c r="L49" s="181">
        <v>83532</v>
      </c>
      <c r="M49" s="181">
        <v>83632</v>
      </c>
      <c r="N49" s="181">
        <v>74251</v>
      </c>
      <c r="O49" s="181">
        <v>113220.03</v>
      </c>
      <c r="P49" s="181">
        <v>85388.42</v>
      </c>
      <c r="Q49" s="181">
        <v>53008.23</v>
      </c>
      <c r="R49" s="181">
        <v>150177.4</v>
      </c>
      <c r="S49" s="181">
        <v>83906.48000000001</v>
      </c>
      <c r="T49" s="211">
        <v>283935.28999999998</v>
      </c>
      <c r="U49" s="213">
        <f t="shared" si="17"/>
        <v>1495223.85</v>
      </c>
      <c r="V49" s="79"/>
      <c r="W49" s="78">
        <f t="shared" si="18"/>
        <v>0.55568363615157679</v>
      </c>
      <c r="X49" s="79">
        <f t="shared" si="19"/>
        <v>0.7042004217875063</v>
      </c>
      <c r="Y49" s="79">
        <f t="shared" si="20"/>
        <v>0.3549223673938644</v>
      </c>
      <c r="Z49" s="79">
        <f t="shared" si="21"/>
        <v>0.37642556307683561</v>
      </c>
      <c r="AA49" s="79">
        <f t="shared" si="22"/>
        <v>0.79134638734972162</v>
      </c>
      <c r="AB49" s="217">
        <f t="shared" si="23"/>
        <v>1.1022652682814551</v>
      </c>
      <c r="AC49" s="105">
        <f t="shared" si="26"/>
        <v>0.2764395343145824</v>
      </c>
      <c r="AD49" s="79">
        <f t="shared" si="27"/>
        <v>0.60778039229382308</v>
      </c>
      <c r="AE49" s="79">
        <f t="shared" si="28"/>
        <v>1.2265667521542434</v>
      </c>
      <c r="AF49" s="79">
        <f t="shared" si="29"/>
        <v>0.3650379537737457</v>
      </c>
      <c r="AG49" s="79">
        <f t="shared" si="30"/>
        <v>0.36986325602787951</v>
      </c>
      <c r="AH49" s="79">
        <f t="shared" si="31"/>
        <v>0.32964696062936194</v>
      </c>
      <c r="AI49" s="79">
        <f t="shared" si="32"/>
        <v>0.50352518681504388</v>
      </c>
      <c r="AJ49" s="79">
        <f t="shared" si="33"/>
        <v>0.38362162769279151</v>
      </c>
      <c r="AK49" s="79">
        <f t="shared" si="34"/>
        <v>0.23985950035520845</v>
      </c>
      <c r="AL49" s="79">
        <f t="shared" si="35"/>
        <v>0.68385548532813611</v>
      </c>
      <c r="AM49" s="79">
        <f t="shared" si="36"/>
        <v>0.38475444565705852</v>
      </c>
      <c r="AN49" s="209">
        <f t="shared" si="24"/>
        <v>0.38475444565705852</v>
      </c>
      <c r="AO49" s="214">
        <f t="shared" si="25"/>
        <v>5.7557055406989344</v>
      </c>
    </row>
    <row r="50" spans="1:41" x14ac:dyDescent="0.25">
      <c r="A50" s="1" t="s">
        <v>86</v>
      </c>
      <c r="B50" t="s">
        <v>87</v>
      </c>
      <c r="C50" s="75">
        <f t="shared" si="11"/>
        <v>11770939.979999999</v>
      </c>
      <c r="D50" s="76">
        <f t="shared" si="12"/>
        <v>6280005.333333333</v>
      </c>
      <c r="E50" s="76">
        <f t="shared" si="13"/>
        <v>6618328</v>
      </c>
      <c r="F50" s="76">
        <f t="shared" si="14"/>
        <v>6354763.7299999995</v>
      </c>
      <c r="G50" s="76">
        <f t="shared" si="15"/>
        <v>6250606.2266666666</v>
      </c>
      <c r="H50" s="103">
        <f t="shared" si="16"/>
        <v>-1.6390460410293326E-2</v>
      </c>
      <c r="I50" s="181">
        <v>6039849</v>
      </c>
      <c r="J50" s="181">
        <v>5230119</v>
      </c>
      <c r="K50" s="181">
        <v>7570048</v>
      </c>
      <c r="L50" s="181">
        <v>6856419</v>
      </c>
      <c r="M50" s="181">
        <v>6213102</v>
      </c>
      <c r="N50" s="181">
        <v>6785463</v>
      </c>
      <c r="O50" s="181">
        <v>5917366.4399999995</v>
      </c>
      <c r="P50" s="181">
        <v>5553949.6899999995</v>
      </c>
      <c r="Q50" s="181">
        <v>7592975.0600000005</v>
      </c>
      <c r="R50" s="181">
        <v>6546288.9900000002</v>
      </c>
      <c r="S50" s="181">
        <v>5390629.8900000006</v>
      </c>
      <c r="T50" s="211">
        <v>6814899.8000000007</v>
      </c>
      <c r="U50" s="213">
        <f t="shared" si="17"/>
        <v>76511109.86999999</v>
      </c>
      <c r="V50" s="79"/>
      <c r="W50" s="78">
        <f t="shared" si="18"/>
        <v>28.434519512616379</v>
      </c>
      <c r="X50" s="79">
        <f t="shared" si="19"/>
        <v>27.401666787869971</v>
      </c>
      <c r="Y50" s="79">
        <f t="shared" si="20"/>
        <v>29.190306840284567</v>
      </c>
      <c r="Z50" s="79">
        <f t="shared" si="21"/>
        <v>28.520710732915266</v>
      </c>
      <c r="AA50" s="79">
        <f t="shared" si="22"/>
        <v>28.646013174869619</v>
      </c>
      <c r="AB50" s="217">
        <f t="shared" si="23"/>
        <v>4.3933842717932053E-3</v>
      </c>
      <c r="AC50" s="105">
        <f t="shared" si="26"/>
        <v>26.395172709156384</v>
      </c>
      <c r="AD50" s="79">
        <f t="shared" si="27"/>
        <v>22.83266612242047</v>
      </c>
      <c r="AE50" s="79">
        <f t="shared" si="28"/>
        <v>32.961548007297651</v>
      </c>
      <c r="AF50" s="79">
        <f t="shared" si="29"/>
        <v>29.962806612740408</v>
      </c>
      <c r="AG50" s="79">
        <f t="shared" si="30"/>
        <v>27.477498275221567</v>
      </c>
      <c r="AH50" s="79">
        <f t="shared" si="31"/>
        <v>30.124944504626093</v>
      </c>
      <c r="AI50" s="79">
        <f t="shared" si="32"/>
        <v>26.316395095055803</v>
      </c>
      <c r="AJ50" s="79">
        <f t="shared" si="33"/>
        <v>24.952039400678391</v>
      </c>
      <c r="AK50" s="79">
        <f t="shared" si="34"/>
        <v>34.357819608410978</v>
      </c>
      <c r="AL50" s="79">
        <f t="shared" si="35"/>
        <v>29.80951617456877</v>
      </c>
      <c r="AM50" s="79">
        <f t="shared" si="36"/>
        <v>24.718815698970097</v>
      </c>
      <c r="AN50" s="209">
        <f t="shared" si="24"/>
        <v>24.718815698970097</v>
      </c>
      <c r="AO50" s="214">
        <f t="shared" si="25"/>
        <v>334.62803790811671</v>
      </c>
    </row>
    <row r="51" spans="1:41" ht="9.75" customHeight="1" x14ac:dyDescent="0.25">
      <c r="B51"/>
      <c r="C51" s="78"/>
      <c r="D51" s="79"/>
      <c r="E51" s="79"/>
      <c r="F51" s="79"/>
      <c r="G51" s="79"/>
      <c r="H51" s="103"/>
      <c r="I51" s="79"/>
      <c r="J51" s="79"/>
      <c r="K51" s="79"/>
      <c r="L51" s="79"/>
      <c r="M51" s="79"/>
      <c r="N51" s="80"/>
      <c r="O51" s="79"/>
      <c r="P51" s="79"/>
      <c r="Q51" s="79"/>
      <c r="R51" s="79"/>
      <c r="S51" s="79"/>
      <c r="T51" s="209"/>
      <c r="U51" s="85"/>
      <c r="V51" s="79"/>
      <c r="W51" s="78"/>
      <c r="X51" s="79"/>
      <c r="Y51" s="79"/>
      <c r="Z51" s="79"/>
      <c r="AA51" s="79"/>
      <c r="AB51" s="79"/>
      <c r="AC51" s="105"/>
      <c r="AD51" s="79"/>
      <c r="AE51" s="79"/>
      <c r="AF51" s="79"/>
      <c r="AG51" s="79"/>
      <c r="AH51" s="80"/>
      <c r="AI51" s="79"/>
      <c r="AJ51" s="79"/>
      <c r="AK51" s="79"/>
      <c r="AL51" s="79"/>
      <c r="AM51" s="79"/>
      <c r="AN51" s="209"/>
      <c r="AO51" s="85"/>
    </row>
    <row r="52" spans="1:41" x14ac:dyDescent="0.25">
      <c r="B52" s="13" t="s">
        <v>88</v>
      </c>
      <c r="C52" s="106">
        <f>AVERAGE(I52:U52)</f>
        <v>166812989.71230772</v>
      </c>
      <c r="D52" s="101">
        <f>IF(I52=" "," ",IFERROR(AVERAGE($I52:$K52),0))</f>
        <v>90970405</v>
      </c>
      <c r="E52" s="101">
        <f>IF(L52=" "," ",IFERROR(AVERAGE($L52:$N52),0))</f>
        <v>91697434.666666672</v>
      </c>
      <c r="F52" s="101">
        <f>IF(O52=" "," ",IFERROR(AVERAGE($O52:$Q52),0))</f>
        <v>88363798.913333341</v>
      </c>
      <c r="G52" s="101">
        <f>IF(R52&lt;D207," ",IFERROR(AVERAGE($R52:$T52),0))</f>
        <v>90396505.796666682</v>
      </c>
      <c r="H52" s="107">
        <f>IFERROR((G52-F52)/F52,0)</f>
        <v>2.3003842165353332E-2</v>
      </c>
      <c r="I52" s="202">
        <f t="shared" ref="I52:U52" si="37">SUM(I17:I51)</f>
        <v>91237792</v>
      </c>
      <c r="J52" s="101">
        <f t="shared" si="37"/>
        <v>77571282</v>
      </c>
      <c r="K52" s="101">
        <f t="shared" si="37"/>
        <v>104102141</v>
      </c>
      <c r="L52" s="101">
        <f t="shared" si="37"/>
        <v>86336113</v>
      </c>
      <c r="M52" s="101">
        <f t="shared" si="37"/>
        <v>87218715</v>
      </c>
      <c r="N52" s="101">
        <f>SUM(N17:N51)</f>
        <v>101537476</v>
      </c>
      <c r="O52" s="101">
        <f t="shared" si="37"/>
        <v>85402269.190000013</v>
      </c>
      <c r="P52" s="101">
        <f t="shared" si="37"/>
        <v>80049020.570000008</v>
      </c>
      <c r="Q52" s="101">
        <f t="shared" si="37"/>
        <v>99640106.980000019</v>
      </c>
      <c r="R52" s="101">
        <f t="shared" si="37"/>
        <v>94125849.76000002</v>
      </c>
      <c r="S52" s="101">
        <f t="shared" si="37"/>
        <v>82555356.770000011</v>
      </c>
      <c r="T52" s="203">
        <f t="shared" ref="T52" si="38">SUM(T17:T51)</f>
        <v>94508310.860000014</v>
      </c>
      <c r="U52" s="203">
        <f t="shared" si="37"/>
        <v>1084284433.1300001</v>
      </c>
      <c r="V52" s="79"/>
      <c r="W52" s="109">
        <f>AVERAGE(I52:T52)/W$14</f>
        <v>402.96248379413538</v>
      </c>
      <c r="X52" s="110">
        <f t="shared" si="19"/>
        <v>396.93289942549632</v>
      </c>
      <c r="Y52" s="110">
        <f t="shared" si="20"/>
        <v>404.43390753479537</v>
      </c>
      <c r="Z52" s="110">
        <f t="shared" si="21"/>
        <v>396.5841147124242</v>
      </c>
      <c r="AA52" s="110">
        <f>IFERROR(AVERAGE($R52:$T52)/AA$14,0)</f>
        <v>414.27973577443294</v>
      </c>
      <c r="AB52" s="218">
        <f>IFERROR((AA52-Z52)/Z52,0)</f>
        <v>4.4620095474172991E-2</v>
      </c>
      <c r="AC52" s="110">
        <f t="shared" ref="AC52:AO52" si="39">SUM(AC17:AC51)</f>
        <v>398.7247491521868</v>
      </c>
      <c r="AD52" s="110">
        <f t="shared" si="39"/>
        <v>338.64605807136041</v>
      </c>
      <c r="AE52" s="110">
        <f t="shared" si="39"/>
        <v>453.28216125366299</v>
      </c>
      <c r="AF52" s="110">
        <f t="shared" si="39"/>
        <v>377.2920321110339</v>
      </c>
      <c r="AG52" s="110">
        <f t="shared" si="39"/>
        <v>385.725534681314</v>
      </c>
      <c r="AH52" s="110">
        <f t="shared" si="39"/>
        <v>450.7888156843245</v>
      </c>
      <c r="AI52" s="110">
        <f t="shared" si="39"/>
        <v>379.81082983570502</v>
      </c>
      <c r="AJ52" s="110">
        <f t="shared" si="39"/>
        <v>359.63349089112018</v>
      </c>
      <c r="AK52" s="110">
        <f t="shared" si="39"/>
        <v>450.8663329366463</v>
      </c>
      <c r="AL52" s="110">
        <f t="shared" si="39"/>
        <v>428.61628094205923</v>
      </c>
      <c r="AM52" s="110">
        <f t="shared" si="39"/>
        <v>378.55884944836248</v>
      </c>
      <c r="AN52" s="111">
        <f t="shared" ref="AN52" si="40">SUM(AN17:AN51)</f>
        <v>378.55884944836248</v>
      </c>
      <c r="AO52" s="112">
        <f t="shared" si="39"/>
        <v>4780.5039844561388</v>
      </c>
    </row>
    <row r="53" spans="1:41" ht="9" customHeight="1" x14ac:dyDescent="0.25">
      <c r="B53" s="36"/>
      <c r="C53" s="78"/>
      <c r="D53" s="79"/>
      <c r="E53" s="79"/>
      <c r="F53" s="79"/>
      <c r="G53" s="79"/>
      <c r="H53" s="103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209"/>
      <c r="U53" s="85"/>
      <c r="V53" s="79"/>
      <c r="W53" s="78"/>
      <c r="X53" s="79"/>
      <c r="Y53" s="79"/>
      <c r="Z53" s="79"/>
      <c r="AA53" s="79"/>
      <c r="AB53" s="79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79"/>
      <c r="AN53" s="209"/>
      <c r="AO53" s="85"/>
    </row>
    <row r="54" spans="1:41" x14ac:dyDescent="0.25">
      <c r="A54" s="1" t="s">
        <v>89</v>
      </c>
      <c r="B54" t="s">
        <v>90</v>
      </c>
      <c r="C54" s="75">
        <f t="shared" ref="C54:C84" si="41">AVERAGE(I54:U54)</f>
        <v>3664248.7430769228</v>
      </c>
      <c r="D54" s="76">
        <f t="shared" ref="D54:D85" si="42">IF(I54=" "," ",IFERROR(AVERAGE($I54:$K54),0))</f>
        <v>1945496</v>
      </c>
      <c r="E54" s="76">
        <f t="shared" ref="E54:E85" si="43">IF(L54=" "," ",IFERROR(AVERAGE($L54:$N54),0))</f>
        <v>1962614.6666666667</v>
      </c>
      <c r="F54" s="76">
        <f t="shared" ref="F54:F85" si="44">IF(O54=" "," ",IFERROR(AVERAGE($O54:$Q54),0))</f>
        <v>1836583.58</v>
      </c>
      <c r="G54" s="76">
        <f>IF(R54&lt;D209," ",IFERROR(AVERAGE($R54:$T54),0))</f>
        <v>2194511.3633333333</v>
      </c>
      <c r="H54" s="103">
        <f>IFERROR((G54-F54)/F54,0)</f>
        <v>0.19488782717600753</v>
      </c>
      <c r="I54" s="181">
        <v>2387358</v>
      </c>
      <c r="J54" s="181">
        <v>1588232</v>
      </c>
      <c r="K54" s="181">
        <v>1860898</v>
      </c>
      <c r="L54" s="181">
        <v>1442264</v>
      </c>
      <c r="M54" s="181">
        <v>1373538</v>
      </c>
      <c r="N54" s="181">
        <v>3072042</v>
      </c>
      <c r="O54" s="181">
        <v>2120733.63</v>
      </c>
      <c r="P54" s="181">
        <v>1539269.8399999999</v>
      </c>
      <c r="Q54" s="181">
        <v>1849747.27</v>
      </c>
      <c r="R54" s="181">
        <v>2240860.89</v>
      </c>
      <c r="S54" s="181">
        <v>1933078.61</v>
      </c>
      <c r="T54" s="211">
        <v>2409594.5900000003</v>
      </c>
      <c r="U54" s="213">
        <f>SUM(I54:T54)</f>
        <v>23817616.829999998</v>
      </c>
      <c r="V54" s="79"/>
      <c r="W54" s="78">
        <f>AVERAGE(I54:T54)/W$14</f>
        <v>8.851557527362468</v>
      </c>
      <c r="X54" s="79">
        <f t="shared" si="19"/>
        <v>8.4888197222020221</v>
      </c>
      <c r="Y54" s="79">
        <f t="shared" si="20"/>
        <v>8.6561627542851927</v>
      </c>
      <c r="Z54" s="79">
        <f t="shared" si="21"/>
        <v>8.2427406033555162</v>
      </c>
      <c r="AA54" s="79">
        <f>IFERROR(AVERAGE($R54:$T54)/AA$14,0)</f>
        <v>10.057264711101785</v>
      </c>
      <c r="AB54" s="217">
        <f>IFERROR((AA54-Z54)/Z54,0)</f>
        <v>0.22013601968835453</v>
      </c>
      <c r="AC54" s="105">
        <f t="shared" ref="AC54:AC75" si="45">IFERROR(I54/I$14,0)</f>
        <v>10.433162605321121</v>
      </c>
      <c r="AD54" s="79">
        <f t="shared" ref="AD54:AD75" si="46">IFERROR(J54/J$14,0)</f>
        <v>6.9336034191466975</v>
      </c>
      <c r="AE54" s="79">
        <f t="shared" ref="AE54:AE75" si="47">IFERROR(K54/K$14,0)</f>
        <v>8.1027331350718228</v>
      </c>
      <c r="AF54" s="79">
        <f t="shared" ref="AF54:AF75" si="48">IFERROR(L54/L$14,0)</f>
        <v>6.3027474424356837</v>
      </c>
      <c r="AG54" s="79">
        <f t="shared" ref="AG54:AG75" si="49">IFERROR(M54/M$14,0)</f>
        <v>6.0744838932229479</v>
      </c>
      <c r="AH54" s="79">
        <f t="shared" ref="AH54:AH75" si="50">IFERROR(N54/N$14,0)</f>
        <v>13.638729555504254</v>
      </c>
      <c r="AI54" s="79">
        <f t="shared" ref="AI54:AI75" si="51">IFERROR(O54/O$14,0)</f>
        <v>9.4315714033170277</v>
      </c>
      <c r="AJ54" s="79">
        <f t="shared" ref="AJ54:AJ75" si="52">IFERROR(P54/P$14,0)</f>
        <v>6.9154248489341148</v>
      </c>
      <c r="AK54" s="79">
        <f t="shared" ref="AK54:AK75" si="53">IFERROR(Q54/Q$14,0)</f>
        <v>8.3700107693769592</v>
      </c>
      <c r="AL54" s="79">
        <f t="shared" ref="AL54:AL75" si="54">IFERROR(R54/R$14,0)</f>
        <v>10.20409869583432</v>
      </c>
      <c r="AM54" s="79">
        <f t="shared" ref="AM54:AM75" si="55">IFERROR(S54/S$14,0)</f>
        <v>8.8641614926769332</v>
      </c>
      <c r="AN54" s="209">
        <f>IFERROR(S54/S$14,0)</f>
        <v>8.8641614926769332</v>
      </c>
      <c r="AO54" s="214">
        <f>SUM(AC54:AN54)</f>
        <v>104.13488875351881</v>
      </c>
    </row>
    <row r="55" spans="1:41" x14ac:dyDescent="0.25">
      <c r="A55" s="1" t="s">
        <v>91</v>
      </c>
      <c r="B55" t="s">
        <v>92</v>
      </c>
      <c r="C55" s="75">
        <f t="shared" si="41"/>
        <v>340910.83846153849</v>
      </c>
      <c r="D55" s="76">
        <f t="shared" si="42"/>
        <v>199076.33333333334</v>
      </c>
      <c r="E55" s="76">
        <f t="shared" si="43"/>
        <v>167406</v>
      </c>
      <c r="F55" s="76">
        <f t="shared" si="44"/>
        <v>165788.20666666667</v>
      </c>
      <c r="G55" s="76">
        <f t="shared" ref="G55:G85" si="56">IF(R55&lt;D210," ",IFERROR(AVERAGE($R55:$T55),0))</f>
        <v>206369.61</v>
      </c>
      <c r="H55" s="103">
        <f t="shared" ref="H55:H85" si="57">IFERROR((G55-F55)/F55,0)</f>
        <v>0.24477858919679482</v>
      </c>
      <c r="I55" s="181">
        <v>256540</v>
      </c>
      <c r="J55" s="181">
        <v>187956</v>
      </c>
      <c r="K55" s="181">
        <v>152733</v>
      </c>
      <c r="L55" s="181">
        <v>130480</v>
      </c>
      <c r="M55" s="181">
        <v>187770</v>
      </c>
      <c r="N55" s="181">
        <v>183968</v>
      </c>
      <c r="O55" s="181">
        <v>188697.09</v>
      </c>
      <c r="P55" s="181">
        <v>161254.81</v>
      </c>
      <c r="Q55" s="181">
        <v>147412.72</v>
      </c>
      <c r="R55" s="181">
        <v>227801.44</v>
      </c>
      <c r="S55" s="181">
        <v>181104.17</v>
      </c>
      <c r="T55" s="211">
        <v>210203.22</v>
      </c>
      <c r="U55" s="213">
        <f t="shared" ref="U55:U85" si="58">SUM(I55:T55)</f>
        <v>2215920.4500000002</v>
      </c>
      <c r="V55" s="79"/>
      <c r="W55" s="78">
        <f t="shared" ref="W55:W85" si="59">AVERAGE(I55:T55)/W$14</f>
        <v>0.82352266724386336</v>
      </c>
      <c r="X55" s="79">
        <f t="shared" si="19"/>
        <v>0.86863355392335106</v>
      </c>
      <c r="Y55" s="79">
        <f t="shared" si="20"/>
        <v>0.73834849329085506</v>
      </c>
      <c r="Z55" s="79">
        <f t="shared" si="21"/>
        <v>0.74407132761626282</v>
      </c>
      <c r="AA55" s="79">
        <f t="shared" ref="AA55:AA85" si="60">IFERROR(AVERAGE($R55:$T55)/AA$14,0)</f>
        <v>0.94577491407666037</v>
      </c>
      <c r="AB55" s="217">
        <f t="shared" ref="AB55:AB85" si="61">IFERROR((AA55-Z55)/Z55,0)</f>
        <v>0.27108098239262002</v>
      </c>
      <c r="AC55" s="105">
        <f t="shared" si="45"/>
        <v>1.121123658357515</v>
      </c>
      <c r="AD55" s="79">
        <f t="shared" si="46"/>
        <v>0.82054282009752777</v>
      </c>
      <c r="AE55" s="79">
        <f t="shared" si="47"/>
        <v>0.66503093663324087</v>
      </c>
      <c r="AF55" s="79">
        <f t="shared" si="48"/>
        <v>0.57020246382701645</v>
      </c>
      <c r="AG55" s="79">
        <f t="shared" si="49"/>
        <v>0.83041447752481024</v>
      </c>
      <c r="AH55" s="79">
        <f t="shared" si="50"/>
        <v>0.8167498357336932</v>
      </c>
      <c r="AI55" s="79">
        <f t="shared" si="51"/>
        <v>0.83919548063805627</v>
      </c>
      <c r="AJ55" s="79">
        <f t="shared" si="52"/>
        <v>0.72446395758923554</v>
      </c>
      <c r="AK55" s="79">
        <f t="shared" si="53"/>
        <v>0.66703493712584339</v>
      </c>
      <c r="AL55" s="79">
        <f t="shared" si="54"/>
        <v>1.0373282818163603</v>
      </c>
      <c r="AM55" s="79">
        <f t="shared" si="55"/>
        <v>0.83045593778372884</v>
      </c>
      <c r="AN55" s="209">
        <f t="shared" ref="AN55:AN85" si="62">IFERROR(S55/S$14,0)</f>
        <v>0.83045593778372884</v>
      </c>
      <c r="AO55" s="214">
        <f t="shared" ref="AO55:AO85" si="63">SUM(AC55:AN55)</f>
        <v>9.752998724910757</v>
      </c>
    </row>
    <row r="56" spans="1:41" x14ac:dyDescent="0.25">
      <c r="A56" s="1" t="s">
        <v>93</v>
      </c>
      <c r="B56" t="s">
        <v>94</v>
      </c>
      <c r="C56" s="75">
        <f t="shared" si="41"/>
        <v>0</v>
      </c>
      <c r="D56" s="76">
        <f t="shared" si="42"/>
        <v>0</v>
      </c>
      <c r="E56" s="76">
        <f t="shared" si="43"/>
        <v>0</v>
      </c>
      <c r="F56" s="76">
        <f t="shared" si="44"/>
        <v>0</v>
      </c>
      <c r="G56" s="76">
        <f t="shared" si="56"/>
        <v>0</v>
      </c>
      <c r="H56" s="103">
        <f t="shared" si="57"/>
        <v>0</v>
      </c>
      <c r="I56" s="181">
        <v>0</v>
      </c>
      <c r="J56" s="181">
        <v>0</v>
      </c>
      <c r="K56" s="181">
        <v>0</v>
      </c>
      <c r="L56" s="181">
        <v>0</v>
      </c>
      <c r="M56" s="181">
        <v>0</v>
      </c>
      <c r="N56" s="181">
        <v>0</v>
      </c>
      <c r="O56" s="181">
        <v>0</v>
      </c>
      <c r="P56" s="181">
        <v>0</v>
      </c>
      <c r="Q56" s="181">
        <v>0</v>
      </c>
      <c r="R56" s="181">
        <v>0</v>
      </c>
      <c r="S56" s="181">
        <v>0</v>
      </c>
      <c r="T56" s="211">
        <v>0</v>
      </c>
      <c r="U56" s="213">
        <f t="shared" si="58"/>
        <v>0</v>
      </c>
      <c r="V56" s="79"/>
      <c r="W56" s="78">
        <f t="shared" si="59"/>
        <v>0</v>
      </c>
      <c r="X56" s="79">
        <f t="shared" si="19"/>
        <v>0</v>
      </c>
      <c r="Y56" s="79">
        <f t="shared" si="20"/>
        <v>0</v>
      </c>
      <c r="Z56" s="79">
        <f t="shared" si="21"/>
        <v>0</v>
      </c>
      <c r="AA56" s="79">
        <f t="shared" si="60"/>
        <v>0</v>
      </c>
      <c r="AB56" s="217">
        <f t="shared" si="61"/>
        <v>0</v>
      </c>
      <c r="AC56" s="105">
        <f t="shared" si="45"/>
        <v>0</v>
      </c>
      <c r="AD56" s="79">
        <f t="shared" si="46"/>
        <v>0</v>
      </c>
      <c r="AE56" s="79">
        <f t="shared" si="47"/>
        <v>0</v>
      </c>
      <c r="AF56" s="79">
        <f t="shared" si="48"/>
        <v>0</v>
      </c>
      <c r="AG56" s="79">
        <f t="shared" si="49"/>
        <v>0</v>
      </c>
      <c r="AH56" s="79">
        <f t="shared" si="50"/>
        <v>0</v>
      </c>
      <c r="AI56" s="79">
        <f t="shared" si="51"/>
        <v>0</v>
      </c>
      <c r="AJ56" s="79">
        <f t="shared" si="52"/>
        <v>0</v>
      </c>
      <c r="AK56" s="79">
        <f t="shared" si="53"/>
        <v>0</v>
      </c>
      <c r="AL56" s="79">
        <f t="shared" si="54"/>
        <v>0</v>
      </c>
      <c r="AM56" s="79">
        <f t="shared" si="55"/>
        <v>0</v>
      </c>
      <c r="AN56" s="209">
        <f t="shared" si="62"/>
        <v>0</v>
      </c>
      <c r="AO56" s="214">
        <f t="shared" si="63"/>
        <v>0</v>
      </c>
    </row>
    <row r="57" spans="1:41" x14ac:dyDescent="0.25">
      <c r="A57" s="1" t="s">
        <v>95</v>
      </c>
      <c r="B57" t="s">
        <v>96</v>
      </c>
      <c r="C57" s="75">
        <f t="shared" si="41"/>
        <v>116779.5076923077</v>
      </c>
      <c r="D57" s="76">
        <f t="shared" si="42"/>
        <v>93138.666666666672</v>
      </c>
      <c r="E57" s="76">
        <f t="shared" si="43"/>
        <v>69865</v>
      </c>
      <c r="F57" s="76">
        <f t="shared" si="44"/>
        <v>49993.599999999999</v>
      </c>
      <c r="G57" s="76">
        <f t="shared" si="56"/>
        <v>40025</v>
      </c>
      <c r="H57" s="103">
        <f t="shared" si="57"/>
        <v>-0.199397522882929</v>
      </c>
      <c r="I57" s="181">
        <v>88540</v>
      </c>
      <c r="J57" s="181">
        <v>72702</v>
      </c>
      <c r="K57" s="181">
        <v>118174</v>
      </c>
      <c r="L57" s="181">
        <v>97740</v>
      </c>
      <c r="M57" s="181">
        <v>36660</v>
      </c>
      <c r="N57" s="181">
        <v>75195</v>
      </c>
      <c r="O57" s="181">
        <v>47605.8</v>
      </c>
      <c r="P57" s="181">
        <v>53145</v>
      </c>
      <c r="Q57" s="181">
        <v>49230</v>
      </c>
      <c r="R57" s="181">
        <v>48465</v>
      </c>
      <c r="S57" s="181">
        <v>36540</v>
      </c>
      <c r="T57" s="211">
        <v>35070</v>
      </c>
      <c r="U57" s="213">
        <f t="shared" si="58"/>
        <v>759066.8</v>
      </c>
      <c r="V57" s="79"/>
      <c r="W57" s="78">
        <f t="shared" si="59"/>
        <v>0.28209889743662248</v>
      </c>
      <c r="X57" s="79">
        <f t="shared" si="19"/>
        <v>0.40639371682059489</v>
      </c>
      <c r="Y57" s="79">
        <f t="shared" si="20"/>
        <v>0.30814138969789368</v>
      </c>
      <c r="Z57" s="79">
        <f t="shared" si="21"/>
        <v>0.22437545511972523</v>
      </c>
      <c r="AA57" s="79">
        <f t="shared" si="60"/>
        <v>0.18343127622288152</v>
      </c>
      <c r="AB57" s="217">
        <f t="shared" si="61"/>
        <v>-0.18248065001136676</v>
      </c>
      <c r="AC57" s="105">
        <f t="shared" si="45"/>
        <v>0.3869349368947313</v>
      </c>
      <c r="AD57" s="79">
        <f t="shared" si="46"/>
        <v>0.31738866600018334</v>
      </c>
      <c r="AE57" s="79">
        <f t="shared" si="47"/>
        <v>0.51455393337194066</v>
      </c>
      <c r="AF57" s="79">
        <f t="shared" si="48"/>
        <v>0.42712744339709219</v>
      </c>
      <c r="AG57" s="79">
        <f t="shared" si="49"/>
        <v>0.16212917263705354</v>
      </c>
      <c r="AH57" s="79">
        <f t="shared" si="50"/>
        <v>0.33383797126671522</v>
      </c>
      <c r="AI57" s="79">
        <f t="shared" si="51"/>
        <v>0.21171800907029981</v>
      </c>
      <c r="AJ57" s="79">
        <f t="shared" si="52"/>
        <v>0.23876271985982883</v>
      </c>
      <c r="AK57" s="79">
        <f t="shared" si="53"/>
        <v>0.22276320493038368</v>
      </c>
      <c r="AL57" s="79">
        <f t="shared" si="54"/>
        <v>0.22069270140798894</v>
      </c>
      <c r="AM57" s="79">
        <f t="shared" si="55"/>
        <v>0.16755472812479938</v>
      </c>
      <c r="AN57" s="209">
        <f t="shared" si="62"/>
        <v>0.16755472812479938</v>
      </c>
      <c r="AO57" s="214">
        <f t="shared" si="63"/>
        <v>3.371018215085817</v>
      </c>
    </row>
    <row r="58" spans="1:41" x14ac:dyDescent="0.25">
      <c r="A58" s="1" t="s">
        <v>97</v>
      </c>
      <c r="B58" t="s">
        <v>98</v>
      </c>
      <c r="C58" s="75">
        <f t="shared" si="41"/>
        <v>1921066.1984615389</v>
      </c>
      <c r="D58" s="76">
        <f t="shared" si="42"/>
        <v>1041233.3333333334</v>
      </c>
      <c r="E58" s="76">
        <f t="shared" si="43"/>
        <v>957432.66666666663</v>
      </c>
      <c r="F58" s="76">
        <f t="shared" si="44"/>
        <v>1072533.1833333333</v>
      </c>
      <c r="G58" s="76">
        <f t="shared" si="56"/>
        <v>1091110.9133333333</v>
      </c>
      <c r="H58" s="103">
        <f t="shared" si="57"/>
        <v>1.7321356848150959E-2</v>
      </c>
      <c r="I58" s="181">
        <v>1431156</v>
      </c>
      <c r="J58" s="181">
        <v>806054</v>
      </c>
      <c r="K58" s="181">
        <v>886490</v>
      </c>
      <c r="L58" s="181">
        <v>1087913</v>
      </c>
      <c r="M58" s="181">
        <v>979332</v>
      </c>
      <c r="N58" s="181">
        <v>805053</v>
      </c>
      <c r="O58" s="181">
        <v>1168957.5999999999</v>
      </c>
      <c r="P58" s="181">
        <v>1050952.49</v>
      </c>
      <c r="Q58" s="181">
        <v>997689.46</v>
      </c>
      <c r="R58" s="181">
        <v>1251360.97</v>
      </c>
      <c r="S58" s="181">
        <v>863776.80999999994</v>
      </c>
      <c r="T58" s="211">
        <v>1158194.96</v>
      </c>
      <c r="U58" s="213">
        <f t="shared" si="58"/>
        <v>12486930.290000003</v>
      </c>
      <c r="V58" s="79"/>
      <c r="W58" s="78">
        <f t="shared" si="59"/>
        <v>4.6406314532225155</v>
      </c>
      <c r="X58" s="79">
        <f t="shared" si="19"/>
        <v>4.5432332194022251</v>
      </c>
      <c r="Y58" s="79">
        <f t="shared" si="20"/>
        <v>4.2227815422432817</v>
      </c>
      <c r="Z58" s="79">
        <f t="shared" si="21"/>
        <v>4.8136185660049362</v>
      </c>
      <c r="AA58" s="79">
        <f t="shared" si="60"/>
        <v>5.000471388718231</v>
      </c>
      <c r="AB58" s="217">
        <f t="shared" si="61"/>
        <v>3.8817538230573469E-2</v>
      </c>
      <c r="AC58" s="105">
        <f t="shared" si="45"/>
        <v>6.2543963919868544</v>
      </c>
      <c r="AD58" s="79">
        <f t="shared" si="46"/>
        <v>3.5189183761672553</v>
      </c>
      <c r="AE58" s="79">
        <f t="shared" si="47"/>
        <v>3.8599600283894229</v>
      </c>
      <c r="AF58" s="79">
        <f t="shared" si="48"/>
        <v>4.7542203634997007</v>
      </c>
      <c r="AG58" s="79">
        <f t="shared" si="49"/>
        <v>4.3311043888977343</v>
      </c>
      <c r="AH58" s="79">
        <f t="shared" si="50"/>
        <v>3.5741373799080107</v>
      </c>
      <c r="AI58" s="79">
        <f t="shared" si="51"/>
        <v>5.1987231757390031</v>
      </c>
      <c r="AJ58" s="79">
        <f t="shared" si="52"/>
        <v>4.7215782285419055</v>
      </c>
      <c r="AK58" s="79">
        <f t="shared" si="53"/>
        <v>4.5144932284148656</v>
      </c>
      <c r="AL58" s="79">
        <f t="shared" si="54"/>
        <v>5.6982612793938179</v>
      </c>
      <c r="AM58" s="79">
        <f t="shared" si="55"/>
        <v>3.9608617558855084</v>
      </c>
      <c r="AN58" s="209">
        <f t="shared" si="62"/>
        <v>3.9608617558855084</v>
      </c>
      <c r="AO58" s="214">
        <f t="shared" si="63"/>
        <v>54.34751635270959</v>
      </c>
    </row>
    <row r="59" spans="1:41" x14ac:dyDescent="0.25">
      <c r="A59" s="1" t="s">
        <v>99</v>
      </c>
      <c r="B59" t="s">
        <v>100</v>
      </c>
      <c r="C59" s="75">
        <f t="shared" si="41"/>
        <v>831603.50153846166</v>
      </c>
      <c r="D59" s="76">
        <f t="shared" si="42"/>
        <v>465484</v>
      </c>
      <c r="E59" s="76">
        <f t="shared" si="43"/>
        <v>455366.66666666669</v>
      </c>
      <c r="F59" s="76">
        <f t="shared" si="44"/>
        <v>436541.13666666672</v>
      </c>
      <c r="G59" s="76">
        <f t="shared" si="56"/>
        <v>444415.78333333338</v>
      </c>
      <c r="H59" s="103">
        <f t="shared" si="57"/>
        <v>1.8038727636977718E-2</v>
      </c>
      <c r="I59" s="181">
        <v>453947</v>
      </c>
      <c r="J59" s="181">
        <v>305341</v>
      </c>
      <c r="K59" s="181">
        <v>637164</v>
      </c>
      <c r="L59" s="181">
        <v>490460</v>
      </c>
      <c r="M59" s="181">
        <v>469818</v>
      </c>
      <c r="N59" s="181">
        <v>405822</v>
      </c>
      <c r="O59" s="181">
        <v>313280.16000000003</v>
      </c>
      <c r="P59" s="181">
        <v>324907.46999999997</v>
      </c>
      <c r="Q59" s="181">
        <v>671435.78</v>
      </c>
      <c r="R59" s="181">
        <v>483638.79</v>
      </c>
      <c r="S59" s="181">
        <v>457108.77999999997</v>
      </c>
      <c r="T59" s="211">
        <v>392499.78</v>
      </c>
      <c r="U59" s="213">
        <f t="shared" si="58"/>
        <v>5405422.7600000007</v>
      </c>
      <c r="V59" s="79"/>
      <c r="W59" s="78">
        <f t="shared" si="59"/>
        <v>2.0088664143588213</v>
      </c>
      <c r="X59" s="79">
        <f t="shared" si="19"/>
        <v>2.0310551959857466</v>
      </c>
      <c r="Y59" s="79">
        <f t="shared" si="20"/>
        <v>2.0084064623025002</v>
      </c>
      <c r="Z59" s="79">
        <f t="shared" si="21"/>
        <v>1.9592331061989039</v>
      </c>
      <c r="AA59" s="79">
        <f t="shared" si="60"/>
        <v>2.0367209071936276</v>
      </c>
      <c r="AB59" s="217">
        <f t="shared" si="61"/>
        <v>3.9550067191880679E-2</v>
      </c>
      <c r="AC59" s="105">
        <f t="shared" si="45"/>
        <v>1.9838259972730132</v>
      </c>
      <c r="AD59" s="79">
        <f t="shared" si="46"/>
        <v>1.3330000916778353</v>
      </c>
      <c r="AE59" s="79">
        <f t="shared" si="47"/>
        <v>2.7743432768883101</v>
      </c>
      <c r="AF59" s="79">
        <f t="shared" si="48"/>
        <v>2.1433284825919565</v>
      </c>
      <c r="AG59" s="79">
        <f t="shared" si="49"/>
        <v>2.0777742397707373</v>
      </c>
      <c r="AH59" s="79">
        <f t="shared" si="50"/>
        <v>1.8016994903304862</v>
      </c>
      <c r="AI59" s="79">
        <f t="shared" si="51"/>
        <v>1.3932556906180544</v>
      </c>
      <c r="AJ59" s="79">
        <f t="shared" si="52"/>
        <v>1.4597006536828625</v>
      </c>
      <c r="AK59" s="79">
        <f t="shared" si="53"/>
        <v>3.038212192925696</v>
      </c>
      <c r="AL59" s="79">
        <f t="shared" si="54"/>
        <v>2.2023223165333965</v>
      </c>
      <c r="AM59" s="79">
        <f t="shared" si="55"/>
        <v>2.0960792927301242</v>
      </c>
      <c r="AN59" s="209">
        <f t="shared" si="62"/>
        <v>2.0960792927301242</v>
      </c>
      <c r="AO59" s="214">
        <f t="shared" si="63"/>
        <v>24.399621017752597</v>
      </c>
    </row>
    <row r="60" spans="1:41" x14ac:dyDescent="0.25">
      <c r="A60" s="1" t="s">
        <v>101</v>
      </c>
      <c r="B60" t="s">
        <v>102</v>
      </c>
      <c r="C60" s="75">
        <f t="shared" si="41"/>
        <v>0</v>
      </c>
      <c r="D60" s="76">
        <f t="shared" si="42"/>
        <v>0</v>
      </c>
      <c r="E60" s="76">
        <f t="shared" si="43"/>
        <v>0</v>
      </c>
      <c r="F60" s="76">
        <f t="shared" si="44"/>
        <v>0</v>
      </c>
      <c r="G60" s="76">
        <f t="shared" si="56"/>
        <v>0</v>
      </c>
      <c r="H60" s="103">
        <f t="shared" si="57"/>
        <v>0</v>
      </c>
      <c r="I60" s="181">
        <v>0</v>
      </c>
      <c r="J60" s="181">
        <v>0</v>
      </c>
      <c r="K60" s="181">
        <v>0</v>
      </c>
      <c r="L60" s="181">
        <v>0</v>
      </c>
      <c r="M60" s="181">
        <v>0</v>
      </c>
      <c r="N60" s="181">
        <v>0</v>
      </c>
      <c r="O60" s="181">
        <v>0</v>
      </c>
      <c r="P60" s="181">
        <v>0</v>
      </c>
      <c r="Q60" s="181">
        <v>0</v>
      </c>
      <c r="R60" s="181">
        <v>0</v>
      </c>
      <c r="S60" s="181">
        <v>0</v>
      </c>
      <c r="T60" s="211">
        <v>0</v>
      </c>
      <c r="U60" s="213">
        <f t="shared" si="58"/>
        <v>0</v>
      </c>
      <c r="V60" s="79"/>
      <c r="W60" s="78">
        <f t="shared" si="59"/>
        <v>0</v>
      </c>
      <c r="X60" s="79">
        <f t="shared" si="19"/>
        <v>0</v>
      </c>
      <c r="Y60" s="79">
        <f t="shared" si="20"/>
        <v>0</v>
      </c>
      <c r="Z60" s="79">
        <f t="shared" si="21"/>
        <v>0</v>
      </c>
      <c r="AA60" s="79">
        <f t="shared" si="60"/>
        <v>0</v>
      </c>
      <c r="AB60" s="217">
        <f t="shared" si="61"/>
        <v>0</v>
      </c>
      <c r="AC60" s="105">
        <f t="shared" si="45"/>
        <v>0</v>
      </c>
      <c r="AD60" s="79">
        <f t="shared" si="46"/>
        <v>0</v>
      </c>
      <c r="AE60" s="79">
        <f t="shared" si="47"/>
        <v>0</v>
      </c>
      <c r="AF60" s="79">
        <f t="shared" si="48"/>
        <v>0</v>
      </c>
      <c r="AG60" s="79">
        <f t="shared" si="49"/>
        <v>0</v>
      </c>
      <c r="AH60" s="79">
        <f t="shared" si="50"/>
        <v>0</v>
      </c>
      <c r="AI60" s="79">
        <f t="shared" si="51"/>
        <v>0</v>
      </c>
      <c r="AJ60" s="79">
        <f t="shared" si="52"/>
        <v>0</v>
      </c>
      <c r="AK60" s="79">
        <f t="shared" si="53"/>
        <v>0</v>
      </c>
      <c r="AL60" s="79">
        <f t="shared" si="54"/>
        <v>0</v>
      </c>
      <c r="AM60" s="79">
        <f t="shared" si="55"/>
        <v>0</v>
      </c>
      <c r="AN60" s="209">
        <f t="shared" si="62"/>
        <v>0</v>
      </c>
      <c r="AO60" s="214">
        <f t="shared" si="63"/>
        <v>0</v>
      </c>
    </row>
    <row r="61" spans="1:41" x14ac:dyDescent="0.25">
      <c r="A61" s="1" t="s">
        <v>103</v>
      </c>
      <c r="B61" t="s">
        <v>104</v>
      </c>
      <c r="C61" s="75">
        <f t="shared" si="41"/>
        <v>0</v>
      </c>
      <c r="D61" s="76">
        <f t="shared" si="42"/>
        <v>0</v>
      </c>
      <c r="E61" s="76">
        <f t="shared" si="43"/>
        <v>0</v>
      </c>
      <c r="F61" s="76">
        <f t="shared" si="44"/>
        <v>0</v>
      </c>
      <c r="G61" s="76">
        <f t="shared" si="56"/>
        <v>0</v>
      </c>
      <c r="H61" s="103">
        <f t="shared" si="57"/>
        <v>0</v>
      </c>
      <c r="I61" s="181">
        <v>0</v>
      </c>
      <c r="J61" s="181">
        <v>0</v>
      </c>
      <c r="K61" s="181">
        <v>0</v>
      </c>
      <c r="L61" s="181">
        <v>0</v>
      </c>
      <c r="M61" s="181">
        <v>0</v>
      </c>
      <c r="N61" s="181">
        <v>0</v>
      </c>
      <c r="O61" s="181">
        <v>0</v>
      </c>
      <c r="P61" s="181">
        <v>0</v>
      </c>
      <c r="Q61" s="181">
        <v>0</v>
      </c>
      <c r="R61" s="181">
        <v>0</v>
      </c>
      <c r="S61" s="181">
        <v>0</v>
      </c>
      <c r="T61" s="211">
        <v>0</v>
      </c>
      <c r="U61" s="213">
        <f t="shared" si="58"/>
        <v>0</v>
      </c>
      <c r="V61" s="79"/>
      <c r="W61" s="78">
        <f t="shared" si="59"/>
        <v>0</v>
      </c>
      <c r="X61" s="79">
        <f t="shared" si="19"/>
        <v>0</v>
      </c>
      <c r="Y61" s="79">
        <f t="shared" si="20"/>
        <v>0</v>
      </c>
      <c r="Z61" s="79">
        <f t="shared" si="21"/>
        <v>0</v>
      </c>
      <c r="AA61" s="79">
        <f t="shared" si="60"/>
        <v>0</v>
      </c>
      <c r="AB61" s="217">
        <f t="shared" si="61"/>
        <v>0</v>
      </c>
      <c r="AC61" s="105">
        <f t="shared" si="45"/>
        <v>0</v>
      </c>
      <c r="AD61" s="79">
        <f t="shared" si="46"/>
        <v>0</v>
      </c>
      <c r="AE61" s="79">
        <f t="shared" si="47"/>
        <v>0</v>
      </c>
      <c r="AF61" s="79">
        <f t="shared" si="48"/>
        <v>0</v>
      </c>
      <c r="AG61" s="79">
        <f t="shared" si="49"/>
        <v>0</v>
      </c>
      <c r="AH61" s="79">
        <f t="shared" si="50"/>
        <v>0</v>
      </c>
      <c r="AI61" s="79">
        <f t="shared" si="51"/>
        <v>0</v>
      </c>
      <c r="AJ61" s="79">
        <f t="shared" si="52"/>
        <v>0</v>
      </c>
      <c r="AK61" s="79">
        <f t="shared" si="53"/>
        <v>0</v>
      </c>
      <c r="AL61" s="79">
        <f t="shared" si="54"/>
        <v>0</v>
      </c>
      <c r="AM61" s="79">
        <f t="shared" si="55"/>
        <v>0</v>
      </c>
      <c r="AN61" s="209">
        <f t="shared" si="62"/>
        <v>0</v>
      </c>
      <c r="AO61" s="214">
        <f t="shared" si="63"/>
        <v>0</v>
      </c>
    </row>
    <row r="62" spans="1:41" x14ac:dyDescent="0.25">
      <c r="A62" s="1" t="s">
        <v>105</v>
      </c>
      <c r="B62" t="s">
        <v>106</v>
      </c>
      <c r="C62" s="75">
        <f t="shared" si="41"/>
        <v>0</v>
      </c>
      <c r="D62" s="76">
        <f t="shared" si="42"/>
        <v>0</v>
      </c>
      <c r="E62" s="76">
        <f t="shared" si="43"/>
        <v>0</v>
      </c>
      <c r="F62" s="76">
        <f t="shared" si="44"/>
        <v>0</v>
      </c>
      <c r="G62" s="76">
        <f t="shared" si="56"/>
        <v>0</v>
      </c>
      <c r="H62" s="103">
        <f t="shared" si="57"/>
        <v>0</v>
      </c>
      <c r="I62" s="181">
        <v>0</v>
      </c>
      <c r="J62" s="181">
        <v>0</v>
      </c>
      <c r="K62" s="181">
        <v>0</v>
      </c>
      <c r="L62" s="181">
        <v>0</v>
      </c>
      <c r="M62" s="181">
        <v>0</v>
      </c>
      <c r="N62" s="181">
        <v>0</v>
      </c>
      <c r="O62" s="181">
        <v>0</v>
      </c>
      <c r="P62" s="181">
        <v>0</v>
      </c>
      <c r="Q62" s="181">
        <v>0</v>
      </c>
      <c r="R62" s="181">
        <v>0</v>
      </c>
      <c r="S62" s="181">
        <v>0</v>
      </c>
      <c r="T62" s="211">
        <v>0</v>
      </c>
      <c r="U62" s="213">
        <f t="shared" si="58"/>
        <v>0</v>
      </c>
      <c r="V62" s="79"/>
      <c r="W62" s="78">
        <f t="shared" si="59"/>
        <v>0</v>
      </c>
      <c r="X62" s="79">
        <f t="shared" si="19"/>
        <v>0</v>
      </c>
      <c r="Y62" s="79">
        <f t="shared" si="20"/>
        <v>0</v>
      </c>
      <c r="Z62" s="79">
        <f t="shared" si="21"/>
        <v>0</v>
      </c>
      <c r="AA62" s="79">
        <f t="shared" si="60"/>
        <v>0</v>
      </c>
      <c r="AB62" s="217">
        <f t="shared" si="61"/>
        <v>0</v>
      </c>
      <c r="AC62" s="105">
        <f t="shared" si="45"/>
        <v>0</v>
      </c>
      <c r="AD62" s="79">
        <f t="shared" si="46"/>
        <v>0</v>
      </c>
      <c r="AE62" s="79">
        <f t="shared" si="47"/>
        <v>0</v>
      </c>
      <c r="AF62" s="79">
        <f t="shared" si="48"/>
        <v>0</v>
      </c>
      <c r="AG62" s="79">
        <f t="shared" si="49"/>
        <v>0</v>
      </c>
      <c r="AH62" s="79">
        <f t="shared" si="50"/>
        <v>0</v>
      </c>
      <c r="AI62" s="79">
        <f t="shared" si="51"/>
        <v>0</v>
      </c>
      <c r="AJ62" s="79">
        <f t="shared" si="52"/>
        <v>0</v>
      </c>
      <c r="AK62" s="79">
        <f t="shared" si="53"/>
        <v>0</v>
      </c>
      <c r="AL62" s="79">
        <f t="shared" si="54"/>
        <v>0</v>
      </c>
      <c r="AM62" s="79">
        <f t="shared" si="55"/>
        <v>0</v>
      </c>
      <c r="AN62" s="209">
        <f t="shared" si="62"/>
        <v>0</v>
      </c>
      <c r="AO62" s="214">
        <f t="shared" si="63"/>
        <v>0</v>
      </c>
    </row>
    <row r="63" spans="1:41" x14ac:dyDescent="0.25">
      <c r="A63" s="1" t="s">
        <v>107</v>
      </c>
      <c r="B63" t="s">
        <v>108</v>
      </c>
      <c r="C63" s="75">
        <f t="shared" si="41"/>
        <v>0</v>
      </c>
      <c r="D63" s="76">
        <f t="shared" si="42"/>
        <v>0</v>
      </c>
      <c r="E63" s="76">
        <f t="shared" si="43"/>
        <v>0</v>
      </c>
      <c r="F63" s="76">
        <f t="shared" si="44"/>
        <v>0</v>
      </c>
      <c r="G63" s="76">
        <f t="shared" si="56"/>
        <v>0</v>
      </c>
      <c r="H63" s="103">
        <f t="shared" si="57"/>
        <v>0</v>
      </c>
      <c r="I63" s="181">
        <v>0</v>
      </c>
      <c r="J63" s="181">
        <v>0</v>
      </c>
      <c r="K63" s="181">
        <v>0</v>
      </c>
      <c r="L63" s="181">
        <v>0</v>
      </c>
      <c r="M63" s="181">
        <v>0</v>
      </c>
      <c r="N63" s="181">
        <v>0</v>
      </c>
      <c r="O63" s="181">
        <v>0</v>
      </c>
      <c r="P63" s="181">
        <v>0</v>
      </c>
      <c r="Q63" s="181">
        <v>0</v>
      </c>
      <c r="R63" s="181">
        <v>0</v>
      </c>
      <c r="S63" s="181">
        <v>0</v>
      </c>
      <c r="T63" s="211">
        <v>0</v>
      </c>
      <c r="U63" s="213">
        <f t="shared" si="58"/>
        <v>0</v>
      </c>
      <c r="V63" s="79"/>
      <c r="W63" s="78">
        <f t="shared" si="59"/>
        <v>0</v>
      </c>
      <c r="X63" s="79">
        <f t="shared" si="19"/>
        <v>0</v>
      </c>
      <c r="Y63" s="79">
        <f t="shared" si="20"/>
        <v>0</v>
      </c>
      <c r="Z63" s="79">
        <f t="shared" si="21"/>
        <v>0</v>
      </c>
      <c r="AA63" s="79">
        <f t="shared" si="60"/>
        <v>0</v>
      </c>
      <c r="AB63" s="217">
        <f t="shared" si="61"/>
        <v>0</v>
      </c>
      <c r="AC63" s="105">
        <f t="shared" si="45"/>
        <v>0</v>
      </c>
      <c r="AD63" s="79">
        <f t="shared" si="46"/>
        <v>0</v>
      </c>
      <c r="AE63" s="79">
        <f t="shared" si="47"/>
        <v>0</v>
      </c>
      <c r="AF63" s="79">
        <f t="shared" si="48"/>
        <v>0</v>
      </c>
      <c r="AG63" s="79">
        <f t="shared" si="49"/>
        <v>0</v>
      </c>
      <c r="AH63" s="79">
        <f t="shared" si="50"/>
        <v>0</v>
      </c>
      <c r="AI63" s="79">
        <f t="shared" si="51"/>
        <v>0</v>
      </c>
      <c r="AJ63" s="79">
        <f t="shared" si="52"/>
        <v>0</v>
      </c>
      <c r="AK63" s="79">
        <f t="shared" si="53"/>
        <v>0</v>
      </c>
      <c r="AL63" s="79">
        <f t="shared" si="54"/>
        <v>0</v>
      </c>
      <c r="AM63" s="79">
        <f t="shared" si="55"/>
        <v>0</v>
      </c>
      <c r="AN63" s="209">
        <f t="shared" si="62"/>
        <v>0</v>
      </c>
      <c r="AO63" s="214">
        <f t="shared" si="63"/>
        <v>0</v>
      </c>
    </row>
    <row r="64" spans="1:41" x14ac:dyDescent="0.25">
      <c r="A64" s="1" t="s">
        <v>109</v>
      </c>
      <c r="B64" t="s">
        <v>110</v>
      </c>
      <c r="C64" s="75">
        <f t="shared" si="41"/>
        <v>0</v>
      </c>
      <c r="D64" s="76">
        <f t="shared" si="42"/>
        <v>0</v>
      </c>
      <c r="E64" s="76">
        <f t="shared" si="43"/>
        <v>0</v>
      </c>
      <c r="F64" s="76">
        <f t="shared" si="44"/>
        <v>0</v>
      </c>
      <c r="G64" s="76">
        <f t="shared" si="56"/>
        <v>0</v>
      </c>
      <c r="H64" s="103">
        <f t="shared" si="57"/>
        <v>0</v>
      </c>
      <c r="I64" s="181">
        <v>0</v>
      </c>
      <c r="J64" s="181">
        <v>0</v>
      </c>
      <c r="K64" s="181">
        <v>0</v>
      </c>
      <c r="L64" s="181">
        <v>0</v>
      </c>
      <c r="M64" s="181">
        <v>0</v>
      </c>
      <c r="N64" s="181">
        <v>0</v>
      </c>
      <c r="O64" s="181">
        <v>0</v>
      </c>
      <c r="P64" s="181">
        <v>0</v>
      </c>
      <c r="Q64" s="181">
        <v>0</v>
      </c>
      <c r="R64" s="181">
        <v>0</v>
      </c>
      <c r="S64" s="181">
        <v>0</v>
      </c>
      <c r="T64" s="211">
        <v>0</v>
      </c>
      <c r="U64" s="213">
        <f t="shared" si="58"/>
        <v>0</v>
      </c>
      <c r="V64" s="79"/>
      <c r="W64" s="78">
        <f t="shared" si="59"/>
        <v>0</v>
      </c>
      <c r="X64" s="79">
        <f t="shared" si="19"/>
        <v>0</v>
      </c>
      <c r="Y64" s="79">
        <f t="shared" si="20"/>
        <v>0</v>
      </c>
      <c r="Z64" s="79">
        <f t="shared" si="21"/>
        <v>0</v>
      </c>
      <c r="AA64" s="79">
        <f t="shared" si="60"/>
        <v>0</v>
      </c>
      <c r="AB64" s="217">
        <f t="shared" si="61"/>
        <v>0</v>
      </c>
      <c r="AC64" s="105">
        <f t="shared" si="45"/>
        <v>0</v>
      </c>
      <c r="AD64" s="79">
        <f t="shared" si="46"/>
        <v>0</v>
      </c>
      <c r="AE64" s="79">
        <f t="shared" si="47"/>
        <v>0</v>
      </c>
      <c r="AF64" s="79">
        <f t="shared" si="48"/>
        <v>0</v>
      </c>
      <c r="AG64" s="79">
        <f t="shared" si="49"/>
        <v>0</v>
      </c>
      <c r="AH64" s="79">
        <f t="shared" si="50"/>
        <v>0</v>
      </c>
      <c r="AI64" s="79">
        <f t="shared" si="51"/>
        <v>0</v>
      </c>
      <c r="AJ64" s="79">
        <f t="shared" si="52"/>
        <v>0</v>
      </c>
      <c r="AK64" s="79">
        <f t="shared" si="53"/>
        <v>0</v>
      </c>
      <c r="AL64" s="79">
        <f t="shared" si="54"/>
        <v>0</v>
      </c>
      <c r="AM64" s="79">
        <f t="shared" si="55"/>
        <v>0</v>
      </c>
      <c r="AN64" s="209">
        <f t="shared" si="62"/>
        <v>0</v>
      </c>
      <c r="AO64" s="214">
        <f t="shared" si="63"/>
        <v>0</v>
      </c>
    </row>
    <row r="65" spans="1:41" x14ac:dyDescent="0.25">
      <c r="A65" s="1" t="s">
        <v>111</v>
      </c>
      <c r="B65" t="s">
        <v>112</v>
      </c>
      <c r="C65" s="75">
        <f t="shared" si="41"/>
        <v>0</v>
      </c>
      <c r="D65" s="76">
        <f t="shared" si="42"/>
        <v>0</v>
      </c>
      <c r="E65" s="76">
        <f t="shared" si="43"/>
        <v>0</v>
      </c>
      <c r="F65" s="76">
        <f t="shared" si="44"/>
        <v>0</v>
      </c>
      <c r="G65" s="76">
        <f t="shared" si="56"/>
        <v>0</v>
      </c>
      <c r="H65" s="103">
        <f t="shared" si="57"/>
        <v>0</v>
      </c>
      <c r="I65" s="181">
        <v>0</v>
      </c>
      <c r="J65" s="181">
        <v>0</v>
      </c>
      <c r="K65" s="181">
        <v>0</v>
      </c>
      <c r="L65" s="181">
        <v>0</v>
      </c>
      <c r="M65" s="181">
        <v>0</v>
      </c>
      <c r="N65" s="181">
        <v>0</v>
      </c>
      <c r="O65" s="181">
        <v>0</v>
      </c>
      <c r="P65" s="181">
        <v>0</v>
      </c>
      <c r="Q65" s="181">
        <v>0</v>
      </c>
      <c r="R65" s="181">
        <v>0</v>
      </c>
      <c r="S65" s="181">
        <v>0</v>
      </c>
      <c r="T65" s="211">
        <v>0</v>
      </c>
      <c r="U65" s="213">
        <f t="shared" si="58"/>
        <v>0</v>
      </c>
      <c r="V65" s="79"/>
      <c r="W65" s="78">
        <f t="shared" si="59"/>
        <v>0</v>
      </c>
      <c r="X65" s="79">
        <f t="shared" si="19"/>
        <v>0</v>
      </c>
      <c r="Y65" s="79">
        <f t="shared" si="20"/>
        <v>0</v>
      </c>
      <c r="Z65" s="79">
        <f t="shared" si="21"/>
        <v>0</v>
      </c>
      <c r="AA65" s="79">
        <f t="shared" si="60"/>
        <v>0</v>
      </c>
      <c r="AB65" s="217">
        <f t="shared" si="61"/>
        <v>0</v>
      </c>
      <c r="AC65" s="105">
        <f t="shared" si="45"/>
        <v>0</v>
      </c>
      <c r="AD65" s="79">
        <f t="shared" si="46"/>
        <v>0</v>
      </c>
      <c r="AE65" s="79">
        <f t="shared" si="47"/>
        <v>0</v>
      </c>
      <c r="AF65" s="79">
        <f t="shared" si="48"/>
        <v>0</v>
      </c>
      <c r="AG65" s="79">
        <f t="shared" si="49"/>
        <v>0</v>
      </c>
      <c r="AH65" s="79">
        <f t="shared" si="50"/>
        <v>0</v>
      </c>
      <c r="AI65" s="79">
        <f t="shared" si="51"/>
        <v>0</v>
      </c>
      <c r="AJ65" s="79">
        <f t="shared" si="52"/>
        <v>0</v>
      </c>
      <c r="AK65" s="79">
        <f t="shared" si="53"/>
        <v>0</v>
      </c>
      <c r="AL65" s="79">
        <f t="shared" si="54"/>
        <v>0</v>
      </c>
      <c r="AM65" s="79">
        <f t="shared" si="55"/>
        <v>0</v>
      </c>
      <c r="AN65" s="209">
        <f t="shared" si="62"/>
        <v>0</v>
      </c>
      <c r="AO65" s="214">
        <f t="shared" si="63"/>
        <v>0</v>
      </c>
    </row>
    <row r="66" spans="1:41" x14ac:dyDescent="0.25">
      <c r="A66" s="1" t="s">
        <v>113</v>
      </c>
      <c r="B66" t="s">
        <v>114</v>
      </c>
      <c r="C66" s="75">
        <f t="shared" si="41"/>
        <v>0</v>
      </c>
      <c r="D66" s="76">
        <f t="shared" si="42"/>
        <v>0</v>
      </c>
      <c r="E66" s="76">
        <f t="shared" si="43"/>
        <v>0</v>
      </c>
      <c r="F66" s="76">
        <f t="shared" si="44"/>
        <v>0</v>
      </c>
      <c r="G66" s="76">
        <f t="shared" si="56"/>
        <v>0</v>
      </c>
      <c r="H66" s="103">
        <f t="shared" si="57"/>
        <v>0</v>
      </c>
      <c r="I66" s="181">
        <v>0</v>
      </c>
      <c r="J66" s="181">
        <v>0</v>
      </c>
      <c r="K66" s="181">
        <v>0</v>
      </c>
      <c r="L66" s="181">
        <v>0</v>
      </c>
      <c r="M66" s="181">
        <v>0</v>
      </c>
      <c r="N66" s="181">
        <v>0</v>
      </c>
      <c r="O66" s="181">
        <v>0</v>
      </c>
      <c r="P66" s="181">
        <v>0</v>
      </c>
      <c r="Q66" s="181">
        <v>0</v>
      </c>
      <c r="R66" s="181">
        <v>0</v>
      </c>
      <c r="S66" s="181">
        <v>0</v>
      </c>
      <c r="T66" s="211">
        <v>0</v>
      </c>
      <c r="U66" s="213">
        <f t="shared" si="58"/>
        <v>0</v>
      </c>
      <c r="V66" s="79"/>
      <c r="W66" s="78">
        <f t="shared" si="59"/>
        <v>0</v>
      </c>
      <c r="X66" s="79">
        <f t="shared" si="19"/>
        <v>0</v>
      </c>
      <c r="Y66" s="79">
        <f t="shared" si="20"/>
        <v>0</v>
      </c>
      <c r="Z66" s="79">
        <f t="shared" si="21"/>
        <v>0</v>
      </c>
      <c r="AA66" s="79">
        <f t="shared" si="60"/>
        <v>0</v>
      </c>
      <c r="AB66" s="217">
        <f t="shared" si="61"/>
        <v>0</v>
      </c>
      <c r="AC66" s="105">
        <f t="shared" si="45"/>
        <v>0</v>
      </c>
      <c r="AD66" s="79">
        <f t="shared" si="46"/>
        <v>0</v>
      </c>
      <c r="AE66" s="79">
        <f t="shared" si="47"/>
        <v>0</v>
      </c>
      <c r="AF66" s="79">
        <f t="shared" si="48"/>
        <v>0</v>
      </c>
      <c r="AG66" s="79">
        <f t="shared" si="49"/>
        <v>0</v>
      </c>
      <c r="AH66" s="79">
        <f t="shared" si="50"/>
        <v>0</v>
      </c>
      <c r="AI66" s="79">
        <f t="shared" si="51"/>
        <v>0</v>
      </c>
      <c r="AJ66" s="79">
        <f t="shared" si="52"/>
        <v>0</v>
      </c>
      <c r="AK66" s="79">
        <f t="shared" si="53"/>
        <v>0</v>
      </c>
      <c r="AL66" s="79">
        <f t="shared" si="54"/>
        <v>0</v>
      </c>
      <c r="AM66" s="79">
        <f t="shared" si="55"/>
        <v>0</v>
      </c>
      <c r="AN66" s="209">
        <f t="shared" si="62"/>
        <v>0</v>
      </c>
      <c r="AO66" s="214">
        <f t="shared" si="63"/>
        <v>0</v>
      </c>
    </row>
    <row r="67" spans="1:41" x14ac:dyDescent="0.25">
      <c r="A67" s="1" t="s">
        <v>115</v>
      </c>
      <c r="B67" t="s">
        <v>116</v>
      </c>
      <c r="C67" s="75">
        <f t="shared" si="41"/>
        <v>0</v>
      </c>
      <c r="D67" s="76">
        <f t="shared" si="42"/>
        <v>0</v>
      </c>
      <c r="E67" s="76">
        <f t="shared" si="43"/>
        <v>0</v>
      </c>
      <c r="F67" s="76">
        <f t="shared" si="44"/>
        <v>0</v>
      </c>
      <c r="G67" s="76">
        <f t="shared" si="56"/>
        <v>0</v>
      </c>
      <c r="H67" s="103">
        <f t="shared" si="57"/>
        <v>0</v>
      </c>
      <c r="I67" s="181">
        <v>0</v>
      </c>
      <c r="J67" s="181">
        <v>0</v>
      </c>
      <c r="K67" s="181">
        <v>0</v>
      </c>
      <c r="L67" s="181">
        <v>0</v>
      </c>
      <c r="M67" s="181">
        <v>0</v>
      </c>
      <c r="N67" s="181">
        <v>0</v>
      </c>
      <c r="O67" s="181">
        <v>0</v>
      </c>
      <c r="P67" s="181">
        <v>0</v>
      </c>
      <c r="Q67" s="181">
        <v>0</v>
      </c>
      <c r="R67" s="181">
        <v>0</v>
      </c>
      <c r="S67" s="181">
        <v>0</v>
      </c>
      <c r="T67" s="211">
        <v>0</v>
      </c>
      <c r="U67" s="213">
        <f t="shared" si="58"/>
        <v>0</v>
      </c>
      <c r="V67" s="79"/>
      <c r="W67" s="78">
        <f t="shared" si="59"/>
        <v>0</v>
      </c>
      <c r="X67" s="79">
        <f t="shared" si="19"/>
        <v>0</v>
      </c>
      <c r="Y67" s="79">
        <f t="shared" si="20"/>
        <v>0</v>
      </c>
      <c r="Z67" s="79">
        <f t="shared" si="21"/>
        <v>0</v>
      </c>
      <c r="AA67" s="79">
        <f t="shared" si="60"/>
        <v>0</v>
      </c>
      <c r="AB67" s="217">
        <f t="shared" si="61"/>
        <v>0</v>
      </c>
      <c r="AC67" s="105">
        <f t="shared" si="45"/>
        <v>0</v>
      </c>
      <c r="AD67" s="79">
        <f t="shared" si="46"/>
        <v>0</v>
      </c>
      <c r="AE67" s="79">
        <f t="shared" si="47"/>
        <v>0</v>
      </c>
      <c r="AF67" s="79">
        <f t="shared" si="48"/>
        <v>0</v>
      </c>
      <c r="AG67" s="79">
        <f t="shared" si="49"/>
        <v>0</v>
      </c>
      <c r="AH67" s="79">
        <f t="shared" si="50"/>
        <v>0</v>
      </c>
      <c r="AI67" s="79">
        <f t="shared" si="51"/>
        <v>0</v>
      </c>
      <c r="AJ67" s="79">
        <f t="shared" si="52"/>
        <v>0</v>
      </c>
      <c r="AK67" s="79">
        <f t="shared" si="53"/>
        <v>0</v>
      </c>
      <c r="AL67" s="79">
        <f t="shared" si="54"/>
        <v>0</v>
      </c>
      <c r="AM67" s="79">
        <f t="shared" si="55"/>
        <v>0</v>
      </c>
      <c r="AN67" s="209">
        <f t="shared" si="62"/>
        <v>0</v>
      </c>
      <c r="AO67" s="214">
        <f t="shared" si="63"/>
        <v>0</v>
      </c>
    </row>
    <row r="68" spans="1:41" x14ac:dyDescent="0.25">
      <c r="A68" s="1" t="s">
        <v>117</v>
      </c>
      <c r="B68" t="s">
        <v>118</v>
      </c>
      <c r="C68" s="75">
        <f t="shared" si="41"/>
        <v>0</v>
      </c>
      <c r="D68" s="76">
        <f t="shared" si="42"/>
        <v>0</v>
      </c>
      <c r="E68" s="76">
        <f t="shared" si="43"/>
        <v>0</v>
      </c>
      <c r="F68" s="76">
        <f t="shared" si="44"/>
        <v>0</v>
      </c>
      <c r="G68" s="76">
        <f t="shared" si="56"/>
        <v>0</v>
      </c>
      <c r="H68" s="103">
        <f t="shared" si="57"/>
        <v>0</v>
      </c>
      <c r="I68" s="181">
        <v>0</v>
      </c>
      <c r="J68" s="181">
        <v>0</v>
      </c>
      <c r="K68" s="181">
        <v>0</v>
      </c>
      <c r="L68" s="181">
        <v>0</v>
      </c>
      <c r="M68" s="181">
        <v>0</v>
      </c>
      <c r="N68" s="181">
        <v>0</v>
      </c>
      <c r="O68" s="181">
        <v>0</v>
      </c>
      <c r="P68" s="181">
        <v>0</v>
      </c>
      <c r="Q68" s="181">
        <v>0</v>
      </c>
      <c r="R68" s="181">
        <v>0</v>
      </c>
      <c r="S68" s="181">
        <v>0</v>
      </c>
      <c r="T68" s="211">
        <v>0</v>
      </c>
      <c r="U68" s="213">
        <f t="shared" si="58"/>
        <v>0</v>
      </c>
      <c r="V68" s="79"/>
      <c r="W68" s="78">
        <f t="shared" si="59"/>
        <v>0</v>
      </c>
      <c r="X68" s="79">
        <f t="shared" si="19"/>
        <v>0</v>
      </c>
      <c r="Y68" s="79">
        <f t="shared" si="20"/>
        <v>0</v>
      </c>
      <c r="Z68" s="79">
        <f t="shared" si="21"/>
        <v>0</v>
      </c>
      <c r="AA68" s="79">
        <f t="shared" si="60"/>
        <v>0</v>
      </c>
      <c r="AB68" s="217">
        <f t="shared" si="61"/>
        <v>0</v>
      </c>
      <c r="AC68" s="105">
        <f t="shared" si="45"/>
        <v>0</v>
      </c>
      <c r="AD68" s="79">
        <f t="shared" si="46"/>
        <v>0</v>
      </c>
      <c r="AE68" s="79">
        <f t="shared" si="47"/>
        <v>0</v>
      </c>
      <c r="AF68" s="79">
        <f t="shared" si="48"/>
        <v>0</v>
      </c>
      <c r="AG68" s="79">
        <f t="shared" si="49"/>
        <v>0</v>
      </c>
      <c r="AH68" s="79">
        <f t="shared" si="50"/>
        <v>0</v>
      </c>
      <c r="AI68" s="79">
        <f t="shared" si="51"/>
        <v>0</v>
      </c>
      <c r="AJ68" s="79">
        <f t="shared" si="52"/>
        <v>0</v>
      </c>
      <c r="AK68" s="79">
        <f t="shared" si="53"/>
        <v>0</v>
      </c>
      <c r="AL68" s="79">
        <f t="shared" si="54"/>
        <v>0</v>
      </c>
      <c r="AM68" s="79">
        <f t="shared" si="55"/>
        <v>0</v>
      </c>
      <c r="AN68" s="209">
        <f t="shared" si="62"/>
        <v>0</v>
      </c>
      <c r="AO68" s="214">
        <f t="shared" si="63"/>
        <v>0</v>
      </c>
    </row>
    <row r="69" spans="1:41" x14ac:dyDescent="0.25">
      <c r="A69" s="1" t="s">
        <v>119</v>
      </c>
      <c r="B69" t="s">
        <v>120</v>
      </c>
      <c r="C69" s="75">
        <f t="shared" si="41"/>
        <v>0</v>
      </c>
      <c r="D69" s="76">
        <f t="shared" si="42"/>
        <v>0</v>
      </c>
      <c r="E69" s="76">
        <f t="shared" si="43"/>
        <v>0</v>
      </c>
      <c r="F69" s="76">
        <f t="shared" si="44"/>
        <v>0</v>
      </c>
      <c r="G69" s="76">
        <f t="shared" si="56"/>
        <v>0</v>
      </c>
      <c r="H69" s="103">
        <f t="shared" si="57"/>
        <v>0</v>
      </c>
      <c r="I69" s="181">
        <v>0</v>
      </c>
      <c r="J69" s="181">
        <v>0</v>
      </c>
      <c r="K69" s="181">
        <v>0</v>
      </c>
      <c r="L69" s="181">
        <v>0</v>
      </c>
      <c r="M69" s="181">
        <v>0</v>
      </c>
      <c r="N69" s="181">
        <v>0</v>
      </c>
      <c r="O69" s="181">
        <v>0</v>
      </c>
      <c r="P69" s="181">
        <v>0</v>
      </c>
      <c r="Q69" s="181">
        <v>0</v>
      </c>
      <c r="R69" s="181">
        <v>0</v>
      </c>
      <c r="S69" s="181">
        <v>0</v>
      </c>
      <c r="T69" s="211">
        <v>0</v>
      </c>
      <c r="U69" s="213">
        <f t="shared" si="58"/>
        <v>0</v>
      </c>
      <c r="V69" s="79"/>
      <c r="W69" s="78">
        <f t="shared" si="59"/>
        <v>0</v>
      </c>
      <c r="X69" s="79">
        <f t="shared" si="19"/>
        <v>0</v>
      </c>
      <c r="Y69" s="79">
        <f t="shared" si="20"/>
        <v>0</v>
      </c>
      <c r="Z69" s="79">
        <f t="shared" si="21"/>
        <v>0</v>
      </c>
      <c r="AA69" s="79">
        <f t="shared" si="60"/>
        <v>0</v>
      </c>
      <c r="AB69" s="217">
        <f t="shared" si="61"/>
        <v>0</v>
      </c>
      <c r="AC69" s="105">
        <f t="shared" si="45"/>
        <v>0</v>
      </c>
      <c r="AD69" s="79">
        <f t="shared" si="46"/>
        <v>0</v>
      </c>
      <c r="AE69" s="79">
        <f t="shared" si="47"/>
        <v>0</v>
      </c>
      <c r="AF69" s="79">
        <f t="shared" si="48"/>
        <v>0</v>
      </c>
      <c r="AG69" s="79">
        <f t="shared" si="49"/>
        <v>0</v>
      </c>
      <c r="AH69" s="79">
        <f t="shared" si="50"/>
        <v>0</v>
      </c>
      <c r="AI69" s="79">
        <f t="shared" si="51"/>
        <v>0</v>
      </c>
      <c r="AJ69" s="79">
        <f t="shared" si="52"/>
        <v>0</v>
      </c>
      <c r="AK69" s="79">
        <f t="shared" si="53"/>
        <v>0</v>
      </c>
      <c r="AL69" s="79">
        <f t="shared" si="54"/>
        <v>0</v>
      </c>
      <c r="AM69" s="79">
        <f t="shared" si="55"/>
        <v>0</v>
      </c>
      <c r="AN69" s="209">
        <f t="shared" si="62"/>
        <v>0</v>
      </c>
      <c r="AO69" s="214">
        <f t="shared" si="63"/>
        <v>0</v>
      </c>
    </row>
    <row r="70" spans="1:41" x14ac:dyDescent="0.25">
      <c r="A70" s="1" t="s">
        <v>121</v>
      </c>
      <c r="B70" t="s">
        <v>122</v>
      </c>
      <c r="C70" s="75">
        <f t="shared" si="41"/>
        <v>0</v>
      </c>
      <c r="D70" s="76">
        <f t="shared" si="42"/>
        <v>0</v>
      </c>
      <c r="E70" s="76">
        <f t="shared" si="43"/>
        <v>0</v>
      </c>
      <c r="F70" s="76">
        <f t="shared" si="44"/>
        <v>0</v>
      </c>
      <c r="G70" s="76">
        <f t="shared" si="56"/>
        <v>0</v>
      </c>
      <c r="H70" s="103">
        <f t="shared" si="57"/>
        <v>0</v>
      </c>
      <c r="I70" s="181">
        <v>0</v>
      </c>
      <c r="J70" s="181">
        <v>0</v>
      </c>
      <c r="K70" s="181">
        <v>0</v>
      </c>
      <c r="L70" s="181">
        <v>0</v>
      </c>
      <c r="M70" s="181">
        <v>0</v>
      </c>
      <c r="N70" s="181">
        <v>0</v>
      </c>
      <c r="O70" s="181">
        <v>0</v>
      </c>
      <c r="P70" s="181">
        <v>0</v>
      </c>
      <c r="Q70" s="181">
        <v>0</v>
      </c>
      <c r="R70" s="181">
        <v>0</v>
      </c>
      <c r="S70" s="181">
        <v>0</v>
      </c>
      <c r="T70" s="211">
        <v>0</v>
      </c>
      <c r="U70" s="213">
        <f t="shared" si="58"/>
        <v>0</v>
      </c>
      <c r="V70" s="79"/>
      <c r="W70" s="78">
        <f t="shared" si="59"/>
        <v>0</v>
      </c>
      <c r="X70" s="79">
        <f t="shared" si="19"/>
        <v>0</v>
      </c>
      <c r="Y70" s="79">
        <f t="shared" si="20"/>
        <v>0</v>
      </c>
      <c r="Z70" s="79">
        <f t="shared" si="21"/>
        <v>0</v>
      </c>
      <c r="AA70" s="79">
        <f t="shared" si="60"/>
        <v>0</v>
      </c>
      <c r="AB70" s="217">
        <f t="shared" si="61"/>
        <v>0</v>
      </c>
      <c r="AC70" s="105">
        <f t="shared" si="45"/>
        <v>0</v>
      </c>
      <c r="AD70" s="79">
        <f t="shared" si="46"/>
        <v>0</v>
      </c>
      <c r="AE70" s="79">
        <f t="shared" si="47"/>
        <v>0</v>
      </c>
      <c r="AF70" s="79">
        <f t="shared" si="48"/>
        <v>0</v>
      </c>
      <c r="AG70" s="79">
        <f t="shared" si="49"/>
        <v>0</v>
      </c>
      <c r="AH70" s="79">
        <f t="shared" si="50"/>
        <v>0</v>
      </c>
      <c r="AI70" s="79">
        <f t="shared" si="51"/>
        <v>0</v>
      </c>
      <c r="AJ70" s="79">
        <f t="shared" si="52"/>
        <v>0</v>
      </c>
      <c r="AK70" s="79">
        <f t="shared" si="53"/>
        <v>0</v>
      </c>
      <c r="AL70" s="79">
        <f t="shared" si="54"/>
        <v>0</v>
      </c>
      <c r="AM70" s="79">
        <f t="shared" si="55"/>
        <v>0</v>
      </c>
      <c r="AN70" s="209">
        <f t="shared" si="62"/>
        <v>0</v>
      </c>
      <c r="AO70" s="214">
        <f t="shared" si="63"/>
        <v>0</v>
      </c>
    </row>
    <row r="71" spans="1:41" x14ac:dyDescent="0.25">
      <c r="A71" s="1" t="s">
        <v>123</v>
      </c>
      <c r="B71" t="s">
        <v>124</v>
      </c>
      <c r="C71" s="75">
        <f t="shared" si="41"/>
        <v>539040.44307692314</v>
      </c>
      <c r="D71" s="76">
        <f t="shared" si="42"/>
        <v>274052</v>
      </c>
      <c r="E71" s="76">
        <f t="shared" si="43"/>
        <v>271531</v>
      </c>
      <c r="F71" s="76">
        <f t="shared" si="44"/>
        <v>284344.25333333336</v>
      </c>
      <c r="G71" s="76">
        <f t="shared" si="56"/>
        <v>337993.70666666667</v>
      </c>
      <c r="H71" s="103">
        <f t="shared" si="57"/>
        <v>0.18867781818836585</v>
      </c>
      <c r="I71" s="181">
        <v>280367</v>
      </c>
      <c r="J71" s="181">
        <v>229228</v>
      </c>
      <c r="K71" s="181">
        <v>312561</v>
      </c>
      <c r="L71" s="181">
        <v>298655</v>
      </c>
      <c r="M71" s="181">
        <v>250491</v>
      </c>
      <c r="N71" s="181">
        <v>265447</v>
      </c>
      <c r="O71" s="181">
        <v>273740.28000000003</v>
      </c>
      <c r="P71" s="181">
        <v>236457</v>
      </c>
      <c r="Q71" s="181">
        <v>342835.48000000004</v>
      </c>
      <c r="R71" s="181">
        <v>339198.68</v>
      </c>
      <c r="S71" s="181">
        <v>333580.83999999997</v>
      </c>
      <c r="T71" s="211">
        <v>341201.6</v>
      </c>
      <c r="U71" s="213">
        <f t="shared" si="58"/>
        <v>3503762.8800000004</v>
      </c>
      <c r="V71" s="79"/>
      <c r="W71" s="78">
        <f t="shared" si="59"/>
        <v>1.3021352604637233</v>
      </c>
      <c r="X71" s="79">
        <f t="shared" si="19"/>
        <v>1.1957763071776597</v>
      </c>
      <c r="Y71" s="79">
        <f t="shared" si="20"/>
        <v>1.1975944991921386</v>
      </c>
      <c r="Z71" s="79">
        <f t="shared" si="21"/>
        <v>1.2761607736259266</v>
      </c>
      <c r="AA71" s="79">
        <f t="shared" si="60"/>
        <v>1.5489973009161506</v>
      </c>
      <c r="AB71" s="217">
        <f t="shared" si="61"/>
        <v>0.21379479210524532</v>
      </c>
      <c r="AC71" s="105">
        <f t="shared" si="45"/>
        <v>1.2252517218473586</v>
      </c>
      <c r="AD71" s="79">
        <f t="shared" si="46"/>
        <v>1.0007203258492205</v>
      </c>
      <c r="AE71" s="79">
        <f t="shared" si="47"/>
        <v>1.3609549644479084</v>
      </c>
      <c r="AF71" s="79">
        <f t="shared" si="48"/>
        <v>1.3051334827886081</v>
      </c>
      <c r="AG71" s="79">
        <f t="shared" si="49"/>
        <v>1.1077986520193175</v>
      </c>
      <c r="AH71" s="79">
        <f t="shared" si="50"/>
        <v>1.1784864413702474</v>
      </c>
      <c r="AI71" s="79">
        <f t="shared" si="51"/>
        <v>1.2174093720501791</v>
      </c>
      <c r="AJ71" s="79">
        <f t="shared" si="52"/>
        <v>1.0623222589123256</v>
      </c>
      <c r="AK71" s="79">
        <f t="shared" si="53"/>
        <v>1.5513128232509945</v>
      </c>
      <c r="AL71" s="79">
        <f t="shared" si="54"/>
        <v>1.5445924482249869</v>
      </c>
      <c r="AM71" s="79">
        <f t="shared" si="55"/>
        <v>1.5296400370509633</v>
      </c>
      <c r="AN71" s="209">
        <f t="shared" si="62"/>
        <v>1.5296400370509633</v>
      </c>
      <c r="AO71" s="214">
        <f t="shared" si="63"/>
        <v>15.613262564863074</v>
      </c>
    </row>
    <row r="72" spans="1:41" x14ac:dyDescent="0.25">
      <c r="A72" s="1" t="s">
        <v>125</v>
      </c>
      <c r="B72" t="s">
        <v>126</v>
      </c>
      <c r="C72" s="75">
        <f t="shared" si="41"/>
        <v>970694.16615384619</v>
      </c>
      <c r="D72" s="76">
        <f t="shared" si="42"/>
        <v>582141.66666666663</v>
      </c>
      <c r="E72" s="76">
        <f t="shared" si="43"/>
        <v>534305.66666666663</v>
      </c>
      <c r="F72" s="76">
        <f t="shared" si="44"/>
        <v>478587.08333333331</v>
      </c>
      <c r="G72" s="76">
        <f t="shared" si="56"/>
        <v>508136.27666666667</v>
      </c>
      <c r="H72" s="103">
        <f t="shared" si="57"/>
        <v>6.1742563396247167E-2</v>
      </c>
      <c r="I72" s="181">
        <v>697272</v>
      </c>
      <c r="J72" s="181">
        <v>506233</v>
      </c>
      <c r="K72" s="181">
        <v>542920</v>
      </c>
      <c r="L72" s="181">
        <v>592184</v>
      </c>
      <c r="M72" s="181">
        <v>525034</v>
      </c>
      <c r="N72" s="181">
        <v>485699</v>
      </c>
      <c r="O72" s="181">
        <v>356424.16</v>
      </c>
      <c r="P72" s="181">
        <v>524955.64</v>
      </c>
      <c r="Q72" s="181">
        <v>554381.44999999995</v>
      </c>
      <c r="R72" s="181">
        <v>512998.77</v>
      </c>
      <c r="S72" s="181">
        <v>479235.95</v>
      </c>
      <c r="T72" s="211">
        <v>532174.11</v>
      </c>
      <c r="U72" s="213">
        <f t="shared" si="58"/>
        <v>6309512.0800000001</v>
      </c>
      <c r="V72" s="79"/>
      <c r="W72" s="78">
        <f t="shared" si="59"/>
        <v>2.3448613496612554</v>
      </c>
      <c r="X72" s="79">
        <f t="shared" si="19"/>
        <v>2.5400698131045014</v>
      </c>
      <c r="Y72" s="79">
        <f t="shared" si="20"/>
        <v>2.3565689637175438</v>
      </c>
      <c r="Z72" s="79">
        <f t="shared" si="21"/>
        <v>2.1479388289168719</v>
      </c>
      <c r="AA72" s="79">
        <f t="shared" si="60"/>
        <v>2.3287466764299785</v>
      </c>
      <c r="AB72" s="217">
        <f t="shared" si="61"/>
        <v>8.4177372781273005E-2</v>
      </c>
      <c r="AC72" s="105">
        <f t="shared" si="45"/>
        <v>3.0471978463797504</v>
      </c>
      <c r="AD72" s="79">
        <f t="shared" si="46"/>
        <v>2.2100164583542519</v>
      </c>
      <c r="AE72" s="79">
        <f t="shared" si="47"/>
        <v>2.3639854917857903</v>
      </c>
      <c r="AF72" s="79">
        <f t="shared" si="48"/>
        <v>2.5878661544982977</v>
      </c>
      <c r="AG72" s="79">
        <f t="shared" si="49"/>
        <v>2.3219674857152968</v>
      </c>
      <c r="AH72" s="79">
        <f t="shared" si="50"/>
        <v>2.1563238088472945</v>
      </c>
      <c r="AI72" s="79">
        <f t="shared" si="51"/>
        <v>1.5851306676865839</v>
      </c>
      <c r="AJ72" s="79">
        <f t="shared" si="52"/>
        <v>2.3584502100321227</v>
      </c>
      <c r="AK72" s="79">
        <f t="shared" si="53"/>
        <v>2.5085474010959423</v>
      </c>
      <c r="AL72" s="79">
        <f t="shared" si="54"/>
        <v>2.3360174222691756</v>
      </c>
      <c r="AM72" s="79">
        <f t="shared" si="55"/>
        <v>2.1975437687432939</v>
      </c>
      <c r="AN72" s="209">
        <f t="shared" si="62"/>
        <v>2.1975437687432939</v>
      </c>
      <c r="AO72" s="214">
        <f t="shared" si="63"/>
        <v>27.870590484151094</v>
      </c>
    </row>
    <row r="73" spans="1:41" x14ac:dyDescent="0.25">
      <c r="A73" s="1" t="s">
        <v>127</v>
      </c>
      <c r="B73" t="s">
        <v>128</v>
      </c>
      <c r="C73" s="75">
        <f t="shared" si="41"/>
        <v>1544065.8630769229</v>
      </c>
      <c r="D73" s="76">
        <f t="shared" si="42"/>
        <v>947846.33333333337</v>
      </c>
      <c r="E73" s="76">
        <f t="shared" si="43"/>
        <v>998999</v>
      </c>
      <c r="F73" s="76">
        <f t="shared" si="44"/>
        <v>678346.49000000011</v>
      </c>
      <c r="G73" s="76">
        <f t="shared" si="56"/>
        <v>720284.21333333338</v>
      </c>
      <c r="H73" s="103">
        <f t="shared" si="57"/>
        <v>6.1823454461057595E-2</v>
      </c>
      <c r="I73" s="181">
        <v>993509</v>
      </c>
      <c r="J73" s="181">
        <v>637549</v>
      </c>
      <c r="K73" s="181">
        <v>1212481</v>
      </c>
      <c r="L73" s="181">
        <v>1087508</v>
      </c>
      <c r="M73" s="181">
        <v>904198</v>
      </c>
      <c r="N73" s="181">
        <v>1005291</v>
      </c>
      <c r="O73" s="181">
        <v>688359.67999999993</v>
      </c>
      <c r="P73" s="181">
        <v>616630.11</v>
      </c>
      <c r="Q73" s="181">
        <v>730049.68</v>
      </c>
      <c r="R73" s="181">
        <v>676923.05999999994</v>
      </c>
      <c r="S73" s="181">
        <v>684912.75</v>
      </c>
      <c r="T73" s="211">
        <v>799016.83000000007</v>
      </c>
      <c r="U73" s="213">
        <f t="shared" si="58"/>
        <v>10036428.109999999</v>
      </c>
      <c r="V73" s="79"/>
      <c r="W73" s="78">
        <f t="shared" si="59"/>
        <v>3.7299290444963793</v>
      </c>
      <c r="X73" s="79">
        <f t="shared" si="19"/>
        <v>4.1357559450221801</v>
      </c>
      <c r="Y73" s="79">
        <f t="shared" si="20"/>
        <v>4.406110930606256</v>
      </c>
      <c r="Z73" s="79">
        <f t="shared" si="21"/>
        <v>3.0444757413472558</v>
      </c>
      <c r="AA73" s="79">
        <f t="shared" si="60"/>
        <v>3.3010031853823261</v>
      </c>
      <c r="AB73" s="217">
        <f t="shared" si="61"/>
        <v>8.4259973088683729E-2</v>
      </c>
      <c r="AC73" s="105">
        <f t="shared" si="45"/>
        <v>4.3418041813795751</v>
      </c>
      <c r="AD73" s="79">
        <f t="shared" si="46"/>
        <v>2.7832910596648084</v>
      </c>
      <c r="AE73" s="79">
        <f t="shared" si="47"/>
        <v>5.279391978681808</v>
      </c>
      <c r="AF73" s="79">
        <f t="shared" si="48"/>
        <v>4.7524504984027516</v>
      </c>
      <c r="AG73" s="79">
        <f t="shared" si="49"/>
        <v>3.9988236126589891</v>
      </c>
      <c r="AH73" s="79">
        <f t="shared" si="50"/>
        <v>4.4631199943172737</v>
      </c>
      <c r="AI73" s="79">
        <f t="shared" si="51"/>
        <v>3.0613526287525605</v>
      </c>
      <c r="AJ73" s="79">
        <f t="shared" si="52"/>
        <v>2.7703129590942783</v>
      </c>
      <c r="AK73" s="79">
        <f t="shared" si="53"/>
        <v>3.303437060231587</v>
      </c>
      <c r="AL73" s="79">
        <f t="shared" si="54"/>
        <v>3.0824714486074933</v>
      </c>
      <c r="AM73" s="79">
        <f t="shared" si="55"/>
        <v>3.1406778767230072</v>
      </c>
      <c r="AN73" s="209">
        <f t="shared" si="62"/>
        <v>3.1406778767230072</v>
      </c>
      <c r="AO73" s="214">
        <f t="shared" si="63"/>
        <v>44.117811175237136</v>
      </c>
    </row>
    <row r="74" spans="1:41" x14ac:dyDescent="0.25">
      <c r="A74" s="1" t="s">
        <v>129</v>
      </c>
      <c r="B74" t="s">
        <v>130</v>
      </c>
      <c r="C74" s="75">
        <f t="shared" si="41"/>
        <v>0</v>
      </c>
      <c r="D74" s="76">
        <f t="shared" si="42"/>
        <v>0</v>
      </c>
      <c r="E74" s="76">
        <f t="shared" si="43"/>
        <v>0</v>
      </c>
      <c r="F74" s="76">
        <f t="shared" si="44"/>
        <v>0</v>
      </c>
      <c r="G74" s="76">
        <f t="shared" si="56"/>
        <v>0</v>
      </c>
      <c r="H74" s="103">
        <f t="shared" si="57"/>
        <v>0</v>
      </c>
      <c r="I74" s="181">
        <v>0</v>
      </c>
      <c r="J74" s="181">
        <v>0</v>
      </c>
      <c r="K74" s="181">
        <v>0</v>
      </c>
      <c r="L74" s="181">
        <v>0</v>
      </c>
      <c r="M74" s="181">
        <v>0</v>
      </c>
      <c r="N74" s="181">
        <v>0</v>
      </c>
      <c r="O74" s="181">
        <v>0</v>
      </c>
      <c r="P74" s="181">
        <v>0</v>
      </c>
      <c r="Q74" s="181">
        <v>0</v>
      </c>
      <c r="R74" s="181">
        <v>0</v>
      </c>
      <c r="S74" s="181">
        <v>0</v>
      </c>
      <c r="T74" s="211">
        <v>0</v>
      </c>
      <c r="U74" s="213">
        <f t="shared" si="58"/>
        <v>0</v>
      </c>
      <c r="V74" s="79"/>
      <c r="W74" s="78">
        <f t="shared" si="59"/>
        <v>0</v>
      </c>
      <c r="X74" s="79">
        <f t="shared" si="19"/>
        <v>0</v>
      </c>
      <c r="Y74" s="79">
        <f t="shared" si="20"/>
        <v>0</v>
      </c>
      <c r="Z74" s="79">
        <f t="shared" si="21"/>
        <v>0</v>
      </c>
      <c r="AA74" s="79">
        <f t="shared" si="60"/>
        <v>0</v>
      </c>
      <c r="AB74" s="217">
        <f t="shared" si="61"/>
        <v>0</v>
      </c>
      <c r="AC74" s="105">
        <f t="shared" si="45"/>
        <v>0</v>
      </c>
      <c r="AD74" s="79">
        <f t="shared" si="46"/>
        <v>0</v>
      </c>
      <c r="AE74" s="79">
        <f t="shared" si="47"/>
        <v>0</v>
      </c>
      <c r="AF74" s="79">
        <f t="shared" si="48"/>
        <v>0</v>
      </c>
      <c r="AG74" s="79">
        <f t="shared" si="49"/>
        <v>0</v>
      </c>
      <c r="AH74" s="79">
        <f t="shared" si="50"/>
        <v>0</v>
      </c>
      <c r="AI74" s="79">
        <f t="shared" si="51"/>
        <v>0</v>
      </c>
      <c r="AJ74" s="79">
        <f t="shared" si="52"/>
        <v>0</v>
      </c>
      <c r="AK74" s="79">
        <f t="shared" si="53"/>
        <v>0</v>
      </c>
      <c r="AL74" s="79">
        <f t="shared" si="54"/>
        <v>0</v>
      </c>
      <c r="AM74" s="79">
        <f t="shared" si="55"/>
        <v>0</v>
      </c>
      <c r="AN74" s="209">
        <f t="shared" si="62"/>
        <v>0</v>
      </c>
      <c r="AO74" s="214">
        <f t="shared" si="63"/>
        <v>0</v>
      </c>
    </row>
    <row r="75" spans="1:41" x14ac:dyDescent="0.25">
      <c r="A75" s="1" t="s">
        <v>131</v>
      </c>
      <c r="B75" t="s">
        <v>132</v>
      </c>
      <c r="C75" s="75">
        <f t="shared" si="41"/>
        <v>717937.07538461545</v>
      </c>
      <c r="D75" s="76">
        <f t="shared" si="42"/>
        <v>401789.33333333331</v>
      </c>
      <c r="E75" s="76">
        <f t="shared" si="43"/>
        <v>364447.33333333331</v>
      </c>
      <c r="F75" s="76">
        <f t="shared" si="44"/>
        <v>385429.18</v>
      </c>
      <c r="G75" s="76">
        <f t="shared" si="56"/>
        <v>403864.48333333334</v>
      </c>
      <c r="H75" s="103">
        <f t="shared" si="57"/>
        <v>4.7830585461467512E-2</v>
      </c>
      <c r="I75" s="181">
        <v>413124</v>
      </c>
      <c r="J75" s="181">
        <v>342411</v>
      </c>
      <c r="K75" s="181">
        <v>449833</v>
      </c>
      <c r="L75" s="181">
        <v>388620</v>
      </c>
      <c r="M75" s="181">
        <v>330520</v>
      </c>
      <c r="N75" s="181">
        <v>374202</v>
      </c>
      <c r="O75" s="181">
        <v>311170.37</v>
      </c>
      <c r="P75" s="181">
        <v>342409.47</v>
      </c>
      <c r="Q75" s="181">
        <v>502707.7</v>
      </c>
      <c r="R75" s="181">
        <v>414068.44999999995</v>
      </c>
      <c r="S75" s="181">
        <v>384982.12</v>
      </c>
      <c r="T75" s="211">
        <v>412542.88</v>
      </c>
      <c r="U75" s="213">
        <f t="shared" si="58"/>
        <v>4666590.99</v>
      </c>
      <c r="V75" s="79"/>
      <c r="W75" s="78">
        <f t="shared" si="59"/>
        <v>1.7342876451277758</v>
      </c>
      <c r="X75" s="79">
        <f t="shared" si="19"/>
        <v>1.7531350447240199</v>
      </c>
      <c r="Y75" s="79">
        <f t="shared" si="20"/>
        <v>1.607404390825518</v>
      </c>
      <c r="Z75" s="79">
        <f t="shared" si="21"/>
        <v>1.7298383728901798</v>
      </c>
      <c r="AA75" s="79">
        <f t="shared" si="60"/>
        <v>1.8508776414472954</v>
      </c>
      <c r="AB75" s="217">
        <f t="shared" si="61"/>
        <v>6.9971432276002485E-2</v>
      </c>
      <c r="AC75" s="105">
        <f t="shared" si="45"/>
        <v>1.805422508128518</v>
      </c>
      <c r="AD75" s="79">
        <f t="shared" si="46"/>
        <v>1.4948332991360456</v>
      </c>
      <c r="AE75" s="79">
        <f t="shared" si="47"/>
        <v>1.958665522961905</v>
      </c>
      <c r="AF75" s="79">
        <f t="shared" si="48"/>
        <v>1.6982838863615506</v>
      </c>
      <c r="AG75" s="79">
        <f t="shared" si="49"/>
        <v>1.4617276088379416</v>
      </c>
      <c r="AH75" s="79">
        <f t="shared" si="50"/>
        <v>1.6613183924988013</v>
      </c>
      <c r="AI75" s="79">
        <f t="shared" si="51"/>
        <v>1.3838727889893363</v>
      </c>
      <c r="AJ75" s="79">
        <f t="shared" si="52"/>
        <v>1.5383312891704291</v>
      </c>
      <c r="AK75" s="79">
        <f t="shared" si="53"/>
        <v>2.2747263537514084</v>
      </c>
      <c r="AL75" s="79">
        <f t="shared" si="54"/>
        <v>1.8855232600499079</v>
      </c>
      <c r="AM75" s="79">
        <f t="shared" si="55"/>
        <v>1.7653413916121754</v>
      </c>
      <c r="AN75" s="209">
        <f t="shared" si="62"/>
        <v>1.7653413916121754</v>
      </c>
      <c r="AO75" s="214">
        <f t="shared" si="63"/>
        <v>20.693387693110193</v>
      </c>
    </row>
    <row r="76" spans="1:41" x14ac:dyDescent="0.25">
      <c r="A76" s="1" t="s">
        <v>133</v>
      </c>
      <c r="B76" t="s">
        <v>134</v>
      </c>
      <c r="C76" s="75">
        <f t="shared" si="41"/>
        <v>126038.20923076925</v>
      </c>
      <c r="D76" s="76">
        <f t="shared" si="42"/>
        <v>79916.333333333328</v>
      </c>
      <c r="E76" s="76">
        <f t="shared" si="43"/>
        <v>57277.333333333336</v>
      </c>
      <c r="F76" s="76">
        <f t="shared" si="44"/>
        <v>54718.353333333333</v>
      </c>
      <c r="G76" s="76">
        <f t="shared" si="56"/>
        <v>81170.766666666663</v>
      </c>
      <c r="H76" s="103">
        <f t="shared" si="57"/>
        <v>0.48342853397269625</v>
      </c>
      <c r="I76" s="181">
        <v>117865</v>
      </c>
      <c r="J76" s="181">
        <v>49117</v>
      </c>
      <c r="K76" s="181">
        <v>72767</v>
      </c>
      <c r="L76" s="181">
        <v>85972</v>
      </c>
      <c r="M76" s="181">
        <v>44329</v>
      </c>
      <c r="N76" s="181">
        <v>41531</v>
      </c>
      <c r="O76" s="181">
        <v>-2492.35</v>
      </c>
      <c r="P76" s="181">
        <v>86770.82</v>
      </c>
      <c r="Q76" s="181">
        <v>79876.59</v>
      </c>
      <c r="R76" s="181">
        <v>82048.63</v>
      </c>
      <c r="S76" s="181">
        <v>47571.41</v>
      </c>
      <c r="T76" s="211">
        <v>113892.26</v>
      </c>
      <c r="U76" s="213">
        <f t="shared" si="58"/>
        <v>819248.3600000001</v>
      </c>
      <c r="V76" s="79"/>
      <c r="W76" s="78">
        <f t="shared" si="59"/>
        <v>0.30446471783874768</v>
      </c>
      <c r="X76" s="79">
        <f t="shared" si="19"/>
        <v>0.34870045814849826</v>
      </c>
      <c r="Y76" s="79">
        <f t="shared" si="20"/>
        <v>0.25262316025939774</v>
      </c>
      <c r="Z76" s="79">
        <f t="shared" si="21"/>
        <v>0.24558054296087101</v>
      </c>
      <c r="AA76" s="79">
        <f t="shared" si="60"/>
        <v>0.37199893370784254</v>
      </c>
      <c r="AB76" s="217">
        <f t="shared" si="61"/>
        <v>0.51477364298813411</v>
      </c>
      <c r="AC76" s="105">
        <f t="shared" ref="AC76:AC85" si="64">IFERROR(I76/I$14,0)</f>
        <v>0.51509020032863684</v>
      </c>
      <c r="AD76" s="79">
        <f t="shared" ref="AD76:AD85" si="65">IFERROR(J76/J$14,0)</f>
        <v>0.21442572567372295</v>
      </c>
      <c r="AE76" s="79">
        <f t="shared" ref="AE76:AE85" si="66">IFERROR(K76/K$14,0)</f>
        <v>0.31684250401675501</v>
      </c>
      <c r="AF76" s="79">
        <f t="shared" ref="AF76:AF85" si="67">IFERROR(L76/L$14,0)</f>
        <v>0.37570084472820553</v>
      </c>
      <c r="AG76" s="79">
        <f t="shared" ref="AG76:AG85" si="68">IFERROR(M76/M$14,0)</f>
        <v>0.19604539263033133</v>
      </c>
      <c r="AH76" s="79">
        <f t="shared" ref="AH76:AH85" si="69">IFERROR(N76/N$14,0)</f>
        <v>0.18438226989398163</v>
      </c>
      <c r="AI76" s="79">
        <f t="shared" ref="AI76:AI85" si="70">IFERROR(O76/O$14,0)</f>
        <v>-1.108426662100756E-2</v>
      </c>
      <c r="AJ76" s="79">
        <f t="shared" ref="AJ76:AJ85" si="71">IFERROR(P76/P$14,0)</f>
        <v>0.38983228878855269</v>
      </c>
      <c r="AK76" s="79">
        <f t="shared" ref="AK76:AK85" si="72">IFERROR(Q76/Q$14,0)</f>
        <v>0.36143744032724423</v>
      </c>
      <c r="AL76" s="79">
        <f t="shared" ref="AL76:AL85" si="73">IFERROR(R76/R$14,0)</f>
        <v>0.37362083568605309</v>
      </c>
      <c r="AM76" s="79">
        <f t="shared" ref="AM76:AM85" si="74">IFERROR(S76/S$14,0)</f>
        <v>0.21813942717743195</v>
      </c>
      <c r="AN76" s="209">
        <f t="shared" si="62"/>
        <v>0.21813942717743195</v>
      </c>
      <c r="AO76" s="214">
        <f t="shared" si="63"/>
        <v>3.3525720898073401</v>
      </c>
    </row>
    <row r="77" spans="1:41" x14ac:dyDescent="0.25">
      <c r="A77" s="1" t="s">
        <v>135</v>
      </c>
      <c r="B77" t="s">
        <v>136</v>
      </c>
      <c r="C77" s="75">
        <f t="shared" si="41"/>
        <v>0</v>
      </c>
      <c r="D77" s="76">
        <f t="shared" si="42"/>
        <v>0</v>
      </c>
      <c r="E77" s="76">
        <f t="shared" si="43"/>
        <v>0</v>
      </c>
      <c r="F77" s="76">
        <f t="shared" si="44"/>
        <v>0</v>
      </c>
      <c r="G77" s="76">
        <f t="shared" si="56"/>
        <v>0</v>
      </c>
      <c r="H77" s="103">
        <f t="shared" si="57"/>
        <v>0</v>
      </c>
      <c r="I77" s="181">
        <v>0</v>
      </c>
      <c r="J77" s="181">
        <v>0</v>
      </c>
      <c r="K77" s="181">
        <v>0</v>
      </c>
      <c r="L77" s="181">
        <v>0</v>
      </c>
      <c r="M77" s="181">
        <v>0</v>
      </c>
      <c r="N77" s="181">
        <v>0</v>
      </c>
      <c r="O77" s="181">
        <v>0</v>
      </c>
      <c r="P77" s="181">
        <v>0</v>
      </c>
      <c r="Q77" s="181">
        <v>0</v>
      </c>
      <c r="R77" s="181">
        <v>0</v>
      </c>
      <c r="S77" s="181">
        <v>0</v>
      </c>
      <c r="T77" s="211">
        <v>0</v>
      </c>
      <c r="U77" s="213">
        <f t="shared" si="58"/>
        <v>0</v>
      </c>
      <c r="V77" s="79"/>
      <c r="W77" s="78">
        <f t="shared" si="59"/>
        <v>0</v>
      </c>
      <c r="X77" s="79">
        <f t="shared" si="19"/>
        <v>0</v>
      </c>
      <c r="Y77" s="79">
        <f t="shared" si="20"/>
        <v>0</v>
      </c>
      <c r="Z77" s="79">
        <f t="shared" si="21"/>
        <v>0</v>
      </c>
      <c r="AA77" s="79">
        <f t="shared" si="60"/>
        <v>0</v>
      </c>
      <c r="AB77" s="217">
        <f t="shared" si="61"/>
        <v>0</v>
      </c>
      <c r="AC77" s="105">
        <f t="shared" si="64"/>
        <v>0</v>
      </c>
      <c r="AD77" s="79">
        <f t="shared" si="65"/>
        <v>0</v>
      </c>
      <c r="AE77" s="79">
        <f t="shared" si="66"/>
        <v>0</v>
      </c>
      <c r="AF77" s="79">
        <f t="shared" si="67"/>
        <v>0</v>
      </c>
      <c r="AG77" s="79">
        <f t="shared" si="68"/>
        <v>0</v>
      </c>
      <c r="AH77" s="79">
        <f t="shared" si="69"/>
        <v>0</v>
      </c>
      <c r="AI77" s="79">
        <f t="shared" si="70"/>
        <v>0</v>
      </c>
      <c r="AJ77" s="79">
        <f t="shared" si="71"/>
        <v>0</v>
      </c>
      <c r="AK77" s="79">
        <f t="shared" si="72"/>
        <v>0</v>
      </c>
      <c r="AL77" s="79">
        <f t="shared" si="73"/>
        <v>0</v>
      </c>
      <c r="AM77" s="79">
        <f t="shared" si="74"/>
        <v>0</v>
      </c>
      <c r="AN77" s="209">
        <f t="shared" si="62"/>
        <v>0</v>
      </c>
      <c r="AO77" s="214">
        <f t="shared" si="63"/>
        <v>0</v>
      </c>
    </row>
    <row r="78" spans="1:41" x14ac:dyDescent="0.25">
      <c r="A78" s="1" t="s">
        <v>137</v>
      </c>
      <c r="B78" t="s">
        <v>138</v>
      </c>
      <c r="C78" s="75">
        <f t="shared" si="41"/>
        <v>0</v>
      </c>
      <c r="D78" s="76">
        <f t="shared" si="42"/>
        <v>0</v>
      </c>
      <c r="E78" s="76">
        <f t="shared" si="43"/>
        <v>0</v>
      </c>
      <c r="F78" s="76">
        <f t="shared" si="44"/>
        <v>0</v>
      </c>
      <c r="G78" s="76">
        <f t="shared" si="56"/>
        <v>0</v>
      </c>
      <c r="H78" s="103">
        <f t="shared" si="57"/>
        <v>0</v>
      </c>
      <c r="I78" s="181">
        <v>0</v>
      </c>
      <c r="J78" s="181">
        <v>0</v>
      </c>
      <c r="K78" s="181">
        <v>0</v>
      </c>
      <c r="L78" s="181">
        <v>0</v>
      </c>
      <c r="M78" s="181">
        <v>0</v>
      </c>
      <c r="N78" s="181">
        <v>0</v>
      </c>
      <c r="O78" s="181">
        <v>0</v>
      </c>
      <c r="P78" s="181">
        <v>0</v>
      </c>
      <c r="Q78" s="181">
        <v>0</v>
      </c>
      <c r="R78" s="181">
        <v>0</v>
      </c>
      <c r="S78" s="181">
        <v>0</v>
      </c>
      <c r="T78" s="211">
        <v>0</v>
      </c>
      <c r="U78" s="213">
        <f t="shared" si="58"/>
        <v>0</v>
      </c>
      <c r="V78" s="79"/>
      <c r="W78" s="78">
        <f t="shared" si="59"/>
        <v>0</v>
      </c>
      <c r="X78" s="79">
        <f t="shared" si="19"/>
        <v>0</v>
      </c>
      <c r="Y78" s="79">
        <f t="shared" si="20"/>
        <v>0</v>
      </c>
      <c r="Z78" s="79">
        <f t="shared" si="21"/>
        <v>0</v>
      </c>
      <c r="AA78" s="79">
        <f t="shared" si="60"/>
        <v>0</v>
      </c>
      <c r="AB78" s="217">
        <f t="shared" si="61"/>
        <v>0</v>
      </c>
      <c r="AC78" s="105">
        <f t="shared" si="64"/>
        <v>0</v>
      </c>
      <c r="AD78" s="79">
        <f t="shared" si="65"/>
        <v>0</v>
      </c>
      <c r="AE78" s="79">
        <f t="shared" si="66"/>
        <v>0</v>
      </c>
      <c r="AF78" s="79">
        <f t="shared" si="67"/>
        <v>0</v>
      </c>
      <c r="AG78" s="79">
        <f t="shared" si="68"/>
        <v>0</v>
      </c>
      <c r="AH78" s="79">
        <f t="shared" si="69"/>
        <v>0</v>
      </c>
      <c r="AI78" s="79">
        <f t="shared" si="70"/>
        <v>0</v>
      </c>
      <c r="AJ78" s="79">
        <f t="shared" si="71"/>
        <v>0</v>
      </c>
      <c r="AK78" s="79">
        <f t="shared" si="72"/>
        <v>0</v>
      </c>
      <c r="AL78" s="79">
        <f t="shared" si="73"/>
        <v>0</v>
      </c>
      <c r="AM78" s="79">
        <f t="shared" si="74"/>
        <v>0</v>
      </c>
      <c r="AN78" s="209">
        <f t="shared" si="62"/>
        <v>0</v>
      </c>
      <c r="AO78" s="214">
        <f t="shared" si="63"/>
        <v>0</v>
      </c>
    </row>
    <row r="79" spans="1:41" x14ac:dyDescent="0.25">
      <c r="A79" s="1" t="s">
        <v>139</v>
      </c>
      <c r="B79" t="s">
        <v>140</v>
      </c>
      <c r="C79" s="75">
        <f t="shared" si="41"/>
        <v>26208.99538461538</v>
      </c>
      <c r="D79" s="76">
        <f t="shared" si="42"/>
        <v>48733.666666666664</v>
      </c>
      <c r="E79" s="76">
        <f t="shared" si="43"/>
        <v>3089.6666666666665</v>
      </c>
      <c r="F79" s="76">
        <f t="shared" si="44"/>
        <v>3380.4</v>
      </c>
      <c r="G79" s="76">
        <f t="shared" si="56"/>
        <v>1582.4233333333334</v>
      </c>
      <c r="H79" s="103">
        <f t="shared" si="57"/>
        <v>-0.53188281465704257</v>
      </c>
      <c r="I79" s="181">
        <v>64996</v>
      </c>
      <c r="J79" s="181">
        <v>45385</v>
      </c>
      <c r="K79" s="181">
        <v>35820</v>
      </c>
      <c r="L79" s="181">
        <v>7833</v>
      </c>
      <c r="M79" s="181">
        <v>1617</v>
      </c>
      <c r="N79" s="181">
        <v>-181</v>
      </c>
      <c r="O79" s="181">
        <v>3936.1</v>
      </c>
      <c r="P79" s="181">
        <v>2439.36</v>
      </c>
      <c r="Q79" s="181">
        <v>3765.74</v>
      </c>
      <c r="R79" s="181">
        <v>3264.93</v>
      </c>
      <c r="S79" s="181">
        <v>3953.41</v>
      </c>
      <c r="T79" s="211">
        <v>-2471.0700000000002</v>
      </c>
      <c r="U79" s="213">
        <f t="shared" si="58"/>
        <v>170358.46999999997</v>
      </c>
      <c r="V79" s="79"/>
      <c r="W79" s="78">
        <f t="shared" si="59"/>
        <v>6.3311867356061299E-2</v>
      </c>
      <c r="X79" s="79">
        <f t="shared" si="19"/>
        <v>0.21264053523380116</v>
      </c>
      <c r="Y79" s="79">
        <f t="shared" si="20"/>
        <v>1.3627054753738287E-2</v>
      </c>
      <c r="Z79" s="79">
        <f t="shared" si="21"/>
        <v>1.5171517724003056E-2</v>
      </c>
      <c r="AA79" s="79">
        <f t="shared" si="60"/>
        <v>7.2521157166320956E-3</v>
      </c>
      <c r="AB79" s="217">
        <f t="shared" si="61"/>
        <v>-0.52199141519253356</v>
      </c>
      <c r="AC79" s="105">
        <f t="shared" si="64"/>
        <v>0.28404363178687553</v>
      </c>
      <c r="AD79" s="79">
        <f t="shared" si="65"/>
        <v>0.19813326464771699</v>
      </c>
      <c r="AE79" s="79">
        <f t="shared" si="66"/>
        <v>0.1559676569582388</v>
      </c>
      <c r="AF79" s="79">
        <f t="shared" si="67"/>
        <v>3.4230501986181945E-2</v>
      </c>
      <c r="AG79" s="79">
        <f t="shared" si="68"/>
        <v>7.1511967308814945E-3</v>
      </c>
      <c r="AH79" s="79">
        <f t="shared" si="69"/>
        <v>-8.0357301415354013E-4</v>
      </c>
      <c r="AI79" s="79">
        <f t="shared" si="70"/>
        <v>1.7505078278310774E-2</v>
      </c>
      <c r="AJ79" s="79">
        <f t="shared" si="71"/>
        <v>1.0959229058561898E-2</v>
      </c>
      <c r="AK79" s="79">
        <f t="shared" si="72"/>
        <v>1.7039778820526975E-2</v>
      </c>
      <c r="AL79" s="79">
        <f t="shared" si="73"/>
        <v>1.4867352142948214E-2</v>
      </c>
      <c r="AM79" s="79">
        <f t="shared" si="74"/>
        <v>1.8128421940773486E-2</v>
      </c>
      <c r="AN79" s="209">
        <f t="shared" si="62"/>
        <v>1.8128421940773486E-2</v>
      </c>
      <c r="AO79" s="214">
        <f t="shared" si="63"/>
        <v>0.77535096127763603</v>
      </c>
    </row>
    <row r="80" spans="1:41" x14ac:dyDescent="0.25">
      <c r="A80" s="1" t="s">
        <v>141</v>
      </c>
      <c r="B80" t="s">
        <v>142</v>
      </c>
      <c r="C80" s="75">
        <f t="shared" si="41"/>
        <v>0</v>
      </c>
      <c r="D80" s="76">
        <f t="shared" si="42"/>
        <v>0</v>
      </c>
      <c r="E80" s="76">
        <f t="shared" si="43"/>
        <v>0</v>
      </c>
      <c r="F80" s="76">
        <f t="shared" si="44"/>
        <v>0</v>
      </c>
      <c r="G80" s="76">
        <f t="shared" si="56"/>
        <v>0</v>
      </c>
      <c r="H80" s="103">
        <f t="shared" si="57"/>
        <v>0</v>
      </c>
      <c r="I80" s="181">
        <v>0</v>
      </c>
      <c r="J80" s="181">
        <v>0</v>
      </c>
      <c r="K80" s="181">
        <v>0</v>
      </c>
      <c r="L80" s="181">
        <v>0</v>
      </c>
      <c r="M80" s="181">
        <v>0</v>
      </c>
      <c r="N80" s="181">
        <v>0</v>
      </c>
      <c r="O80" s="181">
        <v>0</v>
      </c>
      <c r="P80" s="181">
        <v>0</v>
      </c>
      <c r="Q80" s="181">
        <v>0</v>
      </c>
      <c r="R80" s="181">
        <v>0</v>
      </c>
      <c r="S80" s="181">
        <v>0</v>
      </c>
      <c r="T80" s="211">
        <v>0</v>
      </c>
      <c r="U80" s="213">
        <f t="shared" si="58"/>
        <v>0</v>
      </c>
      <c r="V80" s="79"/>
      <c r="W80" s="78">
        <f t="shared" si="59"/>
        <v>0</v>
      </c>
      <c r="X80" s="79">
        <f t="shared" si="19"/>
        <v>0</v>
      </c>
      <c r="Y80" s="79">
        <f t="shared" si="20"/>
        <v>0</v>
      </c>
      <c r="Z80" s="79">
        <f t="shared" si="21"/>
        <v>0</v>
      </c>
      <c r="AA80" s="79">
        <f t="shared" si="60"/>
        <v>0</v>
      </c>
      <c r="AB80" s="217">
        <f t="shared" si="61"/>
        <v>0</v>
      </c>
      <c r="AC80" s="105">
        <f t="shared" si="64"/>
        <v>0</v>
      </c>
      <c r="AD80" s="79">
        <f t="shared" si="65"/>
        <v>0</v>
      </c>
      <c r="AE80" s="79">
        <f t="shared" si="66"/>
        <v>0</v>
      </c>
      <c r="AF80" s="79">
        <f t="shared" si="67"/>
        <v>0</v>
      </c>
      <c r="AG80" s="79">
        <f t="shared" si="68"/>
        <v>0</v>
      </c>
      <c r="AH80" s="79">
        <f t="shared" si="69"/>
        <v>0</v>
      </c>
      <c r="AI80" s="79">
        <f t="shared" si="70"/>
        <v>0</v>
      </c>
      <c r="AJ80" s="79">
        <f t="shared" si="71"/>
        <v>0</v>
      </c>
      <c r="AK80" s="79">
        <f t="shared" si="72"/>
        <v>0</v>
      </c>
      <c r="AL80" s="79">
        <f t="shared" si="73"/>
        <v>0</v>
      </c>
      <c r="AM80" s="79">
        <f t="shared" si="74"/>
        <v>0</v>
      </c>
      <c r="AN80" s="209">
        <f t="shared" si="62"/>
        <v>0</v>
      </c>
      <c r="AO80" s="214">
        <f t="shared" si="63"/>
        <v>0</v>
      </c>
    </row>
    <row r="81" spans="1:41" x14ac:dyDescent="0.25">
      <c r="A81" s="1" t="s">
        <v>143</v>
      </c>
      <c r="B81" t="s">
        <v>144</v>
      </c>
      <c r="C81" s="75">
        <f t="shared" si="41"/>
        <v>0</v>
      </c>
      <c r="D81" s="76">
        <f t="shared" si="42"/>
        <v>0</v>
      </c>
      <c r="E81" s="76">
        <f t="shared" si="43"/>
        <v>0</v>
      </c>
      <c r="F81" s="76">
        <f t="shared" si="44"/>
        <v>0</v>
      </c>
      <c r="G81" s="76">
        <f t="shared" si="56"/>
        <v>0</v>
      </c>
      <c r="H81" s="103">
        <f t="shared" si="57"/>
        <v>0</v>
      </c>
      <c r="I81" s="181">
        <v>0</v>
      </c>
      <c r="J81" s="181">
        <v>0</v>
      </c>
      <c r="K81" s="181">
        <v>0</v>
      </c>
      <c r="L81" s="181">
        <v>0</v>
      </c>
      <c r="M81" s="181">
        <v>0</v>
      </c>
      <c r="N81" s="181">
        <v>0</v>
      </c>
      <c r="O81" s="181">
        <v>0</v>
      </c>
      <c r="P81" s="181">
        <v>0</v>
      </c>
      <c r="Q81" s="181">
        <v>0</v>
      </c>
      <c r="R81" s="181">
        <v>0</v>
      </c>
      <c r="S81" s="181">
        <v>0</v>
      </c>
      <c r="T81" s="211">
        <v>0</v>
      </c>
      <c r="U81" s="213">
        <f t="shared" si="58"/>
        <v>0</v>
      </c>
      <c r="V81" s="79"/>
      <c r="W81" s="78">
        <f t="shared" si="59"/>
        <v>0</v>
      </c>
      <c r="X81" s="79">
        <f t="shared" si="19"/>
        <v>0</v>
      </c>
      <c r="Y81" s="79">
        <f t="shared" si="20"/>
        <v>0</v>
      </c>
      <c r="Z81" s="79">
        <f t="shared" si="21"/>
        <v>0</v>
      </c>
      <c r="AA81" s="79">
        <f t="shared" si="60"/>
        <v>0</v>
      </c>
      <c r="AB81" s="217">
        <f t="shared" si="61"/>
        <v>0</v>
      </c>
      <c r="AC81" s="105">
        <f t="shared" si="64"/>
        <v>0</v>
      </c>
      <c r="AD81" s="79">
        <f t="shared" si="65"/>
        <v>0</v>
      </c>
      <c r="AE81" s="79">
        <f t="shared" si="66"/>
        <v>0</v>
      </c>
      <c r="AF81" s="79">
        <f t="shared" si="67"/>
        <v>0</v>
      </c>
      <c r="AG81" s="79">
        <f t="shared" si="68"/>
        <v>0</v>
      </c>
      <c r="AH81" s="79">
        <f t="shared" si="69"/>
        <v>0</v>
      </c>
      <c r="AI81" s="79">
        <f t="shared" si="70"/>
        <v>0</v>
      </c>
      <c r="AJ81" s="79">
        <f t="shared" si="71"/>
        <v>0</v>
      </c>
      <c r="AK81" s="79">
        <f t="shared" si="72"/>
        <v>0</v>
      </c>
      <c r="AL81" s="79">
        <f t="shared" si="73"/>
        <v>0</v>
      </c>
      <c r="AM81" s="79">
        <f t="shared" si="74"/>
        <v>0</v>
      </c>
      <c r="AN81" s="209">
        <f t="shared" si="62"/>
        <v>0</v>
      </c>
      <c r="AO81" s="214">
        <f t="shared" si="63"/>
        <v>0</v>
      </c>
    </row>
    <row r="82" spans="1:41" x14ac:dyDescent="0.25">
      <c r="A82" s="1" t="s">
        <v>145</v>
      </c>
      <c r="B82" t="s">
        <v>146</v>
      </c>
      <c r="C82" s="75">
        <f t="shared" si="41"/>
        <v>146699.87846153846</v>
      </c>
      <c r="D82" s="76">
        <f t="shared" si="42"/>
        <v>80601.666666666672</v>
      </c>
      <c r="E82" s="76">
        <f t="shared" si="43"/>
        <v>78900.666666666672</v>
      </c>
      <c r="F82" s="76">
        <f t="shared" si="44"/>
        <v>75728.516666666663</v>
      </c>
      <c r="G82" s="76">
        <f t="shared" si="56"/>
        <v>82618.886666666673</v>
      </c>
      <c r="H82" s="103">
        <f t="shared" si="57"/>
        <v>9.0987785094606727E-2</v>
      </c>
      <c r="I82" s="181">
        <v>82264</v>
      </c>
      <c r="J82" s="181">
        <v>66671</v>
      </c>
      <c r="K82" s="181">
        <v>92870</v>
      </c>
      <c r="L82" s="181">
        <v>92568</v>
      </c>
      <c r="M82" s="181">
        <v>71279</v>
      </c>
      <c r="N82" s="181">
        <v>72855</v>
      </c>
      <c r="O82" s="181">
        <v>70890.45</v>
      </c>
      <c r="P82" s="181">
        <v>60095.96</v>
      </c>
      <c r="Q82" s="181">
        <v>96199.14</v>
      </c>
      <c r="R82" s="181">
        <v>89156.62999999999</v>
      </c>
      <c r="S82" s="181">
        <v>80348.88</v>
      </c>
      <c r="T82" s="211">
        <v>78351.150000000009</v>
      </c>
      <c r="U82" s="213">
        <f t="shared" si="58"/>
        <v>953549.21</v>
      </c>
      <c r="V82" s="79"/>
      <c r="W82" s="78">
        <f t="shared" si="59"/>
        <v>0.3543761639852544</v>
      </c>
      <c r="X82" s="79">
        <f t="shared" ref="X82:X85" si="75">IFERROR(AVERAGE($I82:$K82)/X$14,"")</f>
        <v>0.35169078612464549</v>
      </c>
      <c r="Y82" s="79">
        <f t="shared" ref="Y82:Y85" si="76">IFERROR(AVERAGE($L82:$N82)/Y$14,0)</f>
        <v>0.34799343125680876</v>
      </c>
      <c r="Z82" s="79">
        <f t="shared" ref="Z82:Z85" si="77">IFERROR(AVERAGE($O82:$Q82)/Z$14,0)</f>
        <v>0.33987591196923267</v>
      </c>
      <c r="AA82" s="79">
        <f t="shared" si="60"/>
        <v>0.37863554831680896</v>
      </c>
      <c r="AB82" s="217">
        <f t="shared" si="61"/>
        <v>0.11404055122060257</v>
      </c>
      <c r="AC82" s="105">
        <f t="shared" si="64"/>
        <v>0.35950774394294305</v>
      </c>
      <c r="AD82" s="79">
        <f t="shared" si="65"/>
        <v>0.29105966480837148</v>
      </c>
      <c r="AE82" s="79">
        <f t="shared" si="66"/>
        <v>0.40437510613376992</v>
      </c>
      <c r="AF82" s="79">
        <f t="shared" si="67"/>
        <v>0.40452561060345843</v>
      </c>
      <c r="AG82" s="79">
        <f t="shared" si="68"/>
        <v>0.31523200481168956</v>
      </c>
      <c r="AH82" s="79">
        <f t="shared" si="69"/>
        <v>0.32344923727158104</v>
      </c>
      <c r="AI82" s="79">
        <f t="shared" si="70"/>
        <v>0.31527219238197096</v>
      </c>
      <c r="AJ82" s="79">
        <f t="shared" si="71"/>
        <v>0.2699910595952108</v>
      </c>
      <c r="AK82" s="79">
        <f t="shared" si="72"/>
        <v>0.43529613524165484</v>
      </c>
      <c r="AL82" s="79">
        <f t="shared" si="73"/>
        <v>0.40598818782900126</v>
      </c>
      <c r="AM82" s="79">
        <f t="shared" si="74"/>
        <v>0.36844101651702604</v>
      </c>
      <c r="AN82" s="209">
        <f t="shared" si="62"/>
        <v>0.36844101651702604</v>
      </c>
      <c r="AO82" s="214">
        <f t="shared" si="63"/>
        <v>4.2615789756537037</v>
      </c>
    </row>
    <row r="83" spans="1:41" x14ac:dyDescent="0.25">
      <c r="A83" s="1" t="s">
        <v>147</v>
      </c>
      <c r="B83" t="s">
        <v>148</v>
      </c>
      <c r="C83" s="75">
        <f t="shared" si="41"/>
        <v>0</v>
      </c>
      <c r="D83" s="76">
        <f t="shared" si="42"/>
        <v>0</v>
      </c>
      <c r="E83" s="76">
        <f t="shared" si="43"/>
        <v>0</v>
      </c>
      <c r="F83" s="76">
        <f t="shared" si="44"/>
        <v>0</v>
      </c>
      <c r="G83" s="76">
        <f t="shared" si="56"/>
        <v>0</v>
      </c>
      <c r="H83" s="103">
        <f t="shared" si="57"/>
        <v>0</v>
      </c>
      <c r="I83" s="181">
        <v>0</v>
      </c>
      <c r="J83" s="181">
        <v>0</v>
      </c>
      <c r="K83" s="181">
        <v>0</v>
      </c>
      <c r="L83" s="181">
        <v>0</v>
      </c>
      <c r="M83" s="181">
        <v>0</v>
      </c>
      <c r="N83" s="181">
        <v>0</v>
      </c>
      <c r="O83" s="181">
        <v>0</v>
      </c>
      <c r="P83" s="181">
        <v>0</v>
      </c>
      <c r="Q83" s="181">
        <v>0</v>
      </c>
      <c r="R83" s="181">
        <v>0</v>
      </c>
      <c r="S83" s="181">
        <v>0</v>
      </c>
      <c r="T83" s="211">
        <v>0</v>
      </c>
      <c r="U83" s="213">
        <f t="shared" si="58"/>
        <v>0</v>
      </c>
      <c r="V83" s="79"/>
      <c r="W83" s="78">
        <f t="shared" si="59"/>
        <v>0</v>
      </c>
      <c r="X83" s="79">
        <f t="shared" si="75"/>
        <v>0</v>
      </c>
      <c r="Y83" s="79">
        <f t="shared" si="76"/>
        <v>0</v>
      </c>
      <c r="Z83" s="79">
        <f t="shared" si="77"/>
        <v>0</v>
      </c>
      <c r="AA83" s="79">
        <f t="shared" si="60"/>
        <v>0</v>
      </c>
      <c r="AB83" s="217">
        <f t="shared" si="61"/>
        <v>0</v>
      </c>
      <c r="AC83" s="105">
        <f t="shared" si="64"/>
        <v>0</v>
      </c>
      <c r="AD83" s="79">
        <f t="shared" si="65"/>
        <v>0</v>
      </c>
      <c r="AE83" s="79">
        <f t="shared" si="66"/>
        <v>0</v>
      </c>
      <c r="AF83" s="79">
        <f t="shared" si="67"/>
        <v>0</v>
      </c>
      <c r="AG83" s="79">
        <f t="shared" si="68"/>
        <v>0</v>
      </c>
      <c r="AH83" s="79">
        <f t="shared" si="69"/>
        <v>0</v>
      </c>
      <c r="AI83" s="79">
        <f t="shared" si="70"/>
        <v>0</v>
      </c>
      <c r="AJ83" s="79">
        <f t="shared" si="71"/>
        <v>0</v>
      </c>
      <c r="AK83" s="79">
        <f t="shared" si="72"/>
        <v>0</v>
      </c>
      <c r="AL83" s="79">
        <f t="shared" si="73"/>
        <v>0</v>
      </c>
      <c r="AM83" s="79">
        <f t="shared" si="74"/>
        <v>0</v>
      </c>
      <c r="AN83" s="209">
        <f t="shared" si="62"/>
        <v>0</v>
      </c>
      <c r="AO83" s="214">
        <f t="shared" si="63"/>
        <v>0</v>
      </c>
    </row>
    <row r="84" spans="1:41" x14ac:dyDescent="0.25">
      <c r="A84" s="1" t="s">
        <v>149</v>
      </c>
      <c r="B84" t="s">
        <v>150</v>
      </c>
      <c r="C84" s="75">
        <f t="shared" si="41"/>
        <v>0</v>
      </c>
      <c r="D84" s="76">
        <f t="shared" si="42"/>
        <v>0</v>
      </c>
      <c r="E84" s="76">
        <f t="shared" si="43"/>
        <v>0</v>
      </c>
      <c r="F84" s="76">
        <f t="shared" si="44"/>
        <v>0</v>
      </c>
      <c r="G84" s="76">
        <f t="shared" si="56"/>
        <v>0</v>
      </c>
      <c r="H84" s="103">
        <f t="shared" si="57"/>
        <v>0</v>
      </c>
      <c r="I84" s="181">
        <v>0</v>
      </c>
      <c r="J84" s="181">
        <v>0</v>
      </c>
      <c r="K84" s="181">
        <v>0</v>
      </c>
      <c r="L84" s="181">
        <v>0</v>
      </c>
      <c r="M84" s="181">
        <v>0</v>
      </c>
      <c r="N84" s="181">
        <v>0</v>
      </c>
      <c r="O84" s="181">
        <v>0</v>
      </c>
      <c r="P84" s="181">
        <v>0</v>
      </c>
      <c r="Q84" s="181">
        <v>0</v>
      </c>
      <c r="R84" s="181">
        <v>0</v>
      </c>
      <c r="S84" s="181">
        <v>0</v>
      </c>
      <c r="T84" s="211">
        <v>0</v>
      </c>
      <c r="U84" s="213">
        <f t="shared" si="58"/>
        <v>0</v>
      </c>
      <c r="V84" s="79"/>
      <c r="W84" s="78">
        <f t="shared" si="59"/>
        <v>0</v>
      </c>
      <c r="X84" s="79">
        <f t="shared" si="75"/>
        <v>0</v>
      </c>
      <c r="Y84" s="79">
        <f t="shared" si="76"/>
        <v>0</v>
      </c>
      <c r="Z84" s="79">
        <f t="shared" si="77"/>
        <v>0</v>
      </c>
      <c r="AA84" s="79">
        <f t="shared" si="60"/>
        <v>0</v>
      </c>
      <c r="AB84" s="217">
        <f t="shared" si="61"/>
        <v>0</v>
      </c>
      <c r="AC84" s="105">
        <f t="shared" si="64"/>
        <v>0</v>
      </c>
      <c r="AD84" s="79">
        <f t="shared" si="65"/>
        <v>0</v>
      </c>
      <c r="AE84" s="79">
        <f t="shared" si="66"/>
        <v>0</v>
      </c>
      <c r="AF84" s="79">
        <f t="shared" si="67"/>
        <v>0</v>
      </c>
      <c r="AG84" s="79">
        <f t="shared" si="68"/>
        <v>0</v>
      </c>
      <c r="AH84" s="79">
        <f t="shared" si="69"/>
        <v>0</v>
      </c>
      <c r="AI84" s="79">
        <f t="shared" si="70"/>
        <v>0</v>
      </c>
      <c r="AJ84" s="79">
        <f t="shared" si="71"/>
        <v>0</v>
      </c>
      <c r="AK84" s="79">
        <f t="shared" si="72"/>
        <v>0</v>
      </c>
      <c r="AL84" s="79">
        <f t="shared" si="73"/>
        <v>0</v>
      </c>
      <c r="AM84" s="79">
        <f t="shared" si="74"/>
        <v>0</v>
      </c>
      <c r="AN84" s="209">
        <f t="shared" si="62"/>
        <v>0</v>
      </c>
      <c r="AO84" s="214">
        <f t="shared" si="63"/>
        <v>0</v>
      </c>
    </row>
    <row r="85" spans="1:41" x14ac:dyDescent="0.25">
      <c r="A85" s="1" t="s">
        <v>151</v>
      </c>
      <c r="B85" t="s">
        <v>152</v>
      </c>
      <c r="C85" s="75">
        <f>AVERAGE(I85:U85)</f>
        <v>230616.49076923076</v>
      </c>
      <c r="D85" s="76">
        <f t="shared" si="42"/>
        <v>137712</v>
      </c>
      <c r="E85" s="76">
        <f t="shared" si="43"/>
        <v>116285</v>
      </c>
      <c r="F85" s="76">
        <f t="shared" si="44"/>
        <v>122009.96</v>
      </c>
      <c r="G85" s="76">
        <f t="shared" si="56"/>
        <v>123662.10333333335</v>
      </c>
      <c r="H85" s="103">
        <f t="shared" si="57"/>
        <v>1.3541052987258915E-2</v>
      </c>
      <c r="I85" s="181">
        <v>123280</v>
      </c>
      <c r="J85" s="181">
        <v>111528</v>
      </c>
      <c r="K85" s="181">
        <v>178328</v>
      </c>
      <c r="L85" s="181">
        <v>122144</v>
      </c>
      <c r="M85" s="181">
        <v>120265</v>
      </c>
      <c r="N85" s="181">
        <v>106446</v>
      </c>
      <c r="O85" s="181">
        <v>105812.39</v>
      </c>
      <c r="P85" s="181">
        <v>118682.2</v>
      </c>
      <c r="Q85" s="181">
        <v>141535.29</v>
      </c>
      <c r="R85" s="181">
        <v>126927.51000000001</v>
      </c>
      <c r="S85" s="181">
        <v>108112.77</v>
      </c>
      <c r="T85" s="211">
        <v>135946.03</v>
      </c>
      <c r="U85" s="213">
        <f t="shared" si="58"/>
        <v>1499007.19</v>
      </c>
      <c r="V85" s="79"/>
      <c r="W85" s="78">
        <f t="shared" si="59"/>
        <v>0.55708967319947278</v>
      </c>
      <c r="X85" s="79">
        <f t="shared" si="75"/>
        <v>0.60088139044433131</v>
      </c>
      <c r="Y85" s="79">
        <f t="shared" si="76"/>
        <v>0.5128780004439929</v>
      </c>
      <c r="Z85" s="79">
        <f t="shared" si="77"/>
        <v>0.54759089771769731</v>
      </c>
      <c r="AA85" s="79">
        <f t="shared" si="60"/>
        <v>0.56673322760372735</v>
      </c>
      <c r="AB85" s="217">
        <f t="shared" si="61"/>
        <v>3.4957355876098939E-2</v>
      </c>
      <c r="AC85" s="105">
        <f t="shared" si="64"/>
        <v>0.53875467608292837</v>
      </c>
      <c r="AD85" s="79">
        <f t="shared" si="65"/>
        <v>0.48688788673858285</v>
      </c>
      <c r="AE85" s="79">
        <f t="shared" si="66"/>
        <v>0.77647683780147436</v>
      </c>
      <c r="AF85" s="79">
        <f t="shared" si="67"/>
        <v>0.53377383309079629</v>
      </c>
      <c r="AG85" s="79">
        <f t="shared" si="68"/>
        <v>0.53187302092731159</v>
      </c>
      <c r="AH85" s="79">
        <f t="shared" si="69"/>
        <v>0.47258084566070574</v>
      </c>
      <c r="AI85" s="79">
        <f t="shared" si="70"/>
        <v>0.47058107511626945</v>
      </c>
      <c r="AJ85" s="79">
        <f t="shared" si="71"/>
        <v>0.5331994518947818</v>
      </c>
      <c r="AK85" s="79">
        <f t="shared" si="72"/>
        <v>0.64043987022448268</v>
      </c>
      <c r="AL85" s="79">
        <f t="shared" si="73"/>
        <v>0.57798359774867492</v>
      </c>
      <c r="AM85" s="79">
        <f t="shared" si="74"/>
        <v>0.49575275818743753</v>
      </c>
      <c r="AN85" s="209">
        <f t="shared" si="62"/>
        <v>0.49575275818743753</v>
      </c>
      <c r="AO85" s="214">
        <f t="shared" si="63"/>
        <v>6.5540566116608829</v>
      </c>
    </row>
    <row r="86" spans="1:41" ht="7.5" customHeight="1" thickBot="1" x14ac:dyDescent="0.3">
      <c r="C86" s="82"/>
      <c r="D86" s="68"/>
      <c r="E86" s="68"/>
      <c r="F86" s="68"/>
      <c r="G86" s="68"/>
      <c r="H86" s="113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113"/>
      <c r="U86" s="114"/>
      <c r="V86" s="68"/>
      <c r="W86" s="78"/>
      <c r="X86" s="79"/>
      <c r="Y86" s="79"/>
      <c r="Z86" s="79"/>
      <c r="AA86" s="79"/>
      <c r="AB86" s="79"/>
      <c r="AC86" s="79"/>
      <c r="AD86" s="79"/>
      <c r="AE86" s="79"/>
      <c r="AF86" s="79"/>
      <c r="AG86" s="79"/>
      <c r="AH86" s="79"/>
      <c r="AI86" s="79"/>
      <c r="AJ86" s="79"/>
      <c r="AK86" s="79"/>
      <c r="AL86" s="79"/>
      <c r="AM86" s="79"/>
      <c r="AN86" s="209"/>
      <c r="AO86" s="85"/>
    </row>
    <row r="87" spans="1:41" ht="15.75" thickBot="1" x14ac:dyDescent="0.3">
      <c r="B87" s="40" t="s">
        <v>153</v>
      </c>
      <c r="C87" s="115">
        <f>AVERAGE(I87:U87)</f>
        <v>11175909.910769228</v>
      </c>
      <c r="D87" s="102">
        <f>IF(I87=" "," ",IFERROR(AVERAGE($I87:$K87),0))</f>
        <v>6297221.333333333</v>
      </c>
      <c r="E87" s="102">
        <f>IF(L87=" "," ",IFERROR(AVERAGE($L87:$N87),0))</f>
        <v>6037520.666666667</v>
      </c>
      <c r="F87" s="102">
        <f>IF(O87=" "," ",IFERROR(AVERAGE($O87:$Q87),0))</f>
        <v>5643983.9433333324</v>
      </c>
      <c r="G87" s="102">
        <f>IF(R87&lt;D242," ",IFERROR(AVERAGE($R87:$T87),0))</f>
        <v>6235745.5300000003</v>
      </c>
      <c r="H87" s="116">
        <f>IFERROR((G87-F87)/F87,0)</f>
        <v>0.10484820520541274</v>
      </c>
      <c r="I87" s="102">
        <f t="shared" ref="I87" si="78">SUM(I54:I85)</f>
        <v>7390218</v>
      </c>
      <c r="J87" s="102">
        <f>SUM(J54:J85)</f>
        <v>4948407</v>
      </c>
      <c r="K87" s="102">
        <f t="shared" ref="K87:U87" si="79">SUM(K54:K85)</f>
        <v>6553039</v>
      </c>
      <c r="L87" s="102">
        <f t="shared" si="79"/>
        <v>5924341</v>
      </c>
      <c r="M87" s="102">
        <f t="shared" si="79"/>
        <v>5294851</v>
      </c>
      <c r="N87" s="102">
        <f t="shared" si="79"/>
        <v>6893370</v>
      </c>
      <c r="O87" s="102">
        <f t="shared" si="79"/>
        <v>5647115.3599999994</v>
      </c>
      <c r="P87" s="102">
        <f t="shared" si="79"/>
        <v>5117970.17</v>
      </c>
      <c r="Q87" s="102">
        <f t="shared" si="79"/>
        <v>6166866.2999999998</v>
      </c>
      <c r="R87" s="102">
        <f t="shared" si="79"/>
        <v>6496713.7499999981</v>
      </c>
      <c r="S87" s="102">
        <f t="shared" si="79"/>
        <v>5594306.5</v>
      </c>
      <c r="T87" s="140">
        <f t="shared" ref="T87" si="80">SUM(T54:T85)</f>
        <v>6616216.3400000008</v>
      </c>
      <c r="U87" s="102">
        <f t="shared" si="79"/>
        <v>72643414.419999987</v>
      </c>
      <c r="V87" s="76"/>
      <c r="W87" s="118">
        <f>AVERAGE(I87:T87)/W$14</f>
        <v>26.997132681752959</v>
      </c>
      <c r="X87" s="119">
        <f t="shared" ref="X87" si="81">IFERROR(AVERAGE($I87:$K87)/X$14,"")</f>
        <v>27.476785688313576</v>
      </c>
      <c r="Y87" s="119">
        <f t="shared" ref="Y87" si="82">IFERROR(AVERAGE($L87:$N87)/Y$14,0)</f>
        <v>26.628641072875119</v>
      </c>
      <c r="Z87" s="119">
        <f t="shared" ref="Z87" si="83">IFERROR(AVERAGE($O87:$Q87)/Z$14,0)</f>
        <v>25.330671645447378</v>
      </c>
      <c r="AA87" s="119">
        <f>IFERROR(AVERAGE($R87:$T87)/AA$14,0)</f>
        <v>28.57790782683395</v>
      </c>
      <c r="AB87" s="219">
        <f>IFERROR((AA87-Z87)/Z87,0)</f>
        <v>0.12819384447590004</v>
      </c>
      <c r="AC87" s="119">
        <f t="shared" ref="AC87:AO87" si="84">SUM(AC54:AC85)</f>
        <v>32.29651609970982</v>
      </c>
      <c r="AD87" s="119">
        <f t="shared" si="84"/>
        <v>21.602821057962217</v>
      </c>
      <c r="AE87" s="119">
        <f t="shared" si="84"/>
        <v>28.533281373142387</v>
      </c>
      <c r="AF87" s="119">
        <f t="shared" si="84"/>
        <v>25.889591008211298</v>
      </c>
      <c r="AG87" s="119">
        <f t="shared" si="84"/>
        <v>23.416525146385037</v>
      </c>
      <c r="AH87" s="119">
        <f t="shared" si="84"/>
        <v>30.604011649588891</v>
      </c>
      <c r="AI87" s="119">
        <f t="shared" si="84"/>
        <v>25.11450329601664</v>
      </c>
      <c r="AJ87" s="119">
        <f t="shared" si="84"/>
        <v>22.993329155154207</v>
      </c>
      <c r="AK87" s="119">
        <f t="shared" si="84"/>
        <v>27.904751195717591</v>
      </c>
      <c r="AL87" s="119">
        <f t="shared" si="84"/>
        <v>29.583767827544126</v>
      </c>
      <c r="AM87" s="119">
        <f t="shared" si="84"/>
        <v>25.652777905153201</v>
      </c>
      <c r="AN87" s="122">
        <f t="shared" ref="AN87" si="85">SUM(AN54:AN85)</f>
        <v>25.652777905153201</v>
      </c>
      <c r="AO87" s="120">
        <f t="shared" si="84"/>
        <v>319.24465361973864</v>
      </c>
    </row>
    <row r="88" spans="1:41" ht="7.5" customHeight="1" thickBot="1" x14ac:dyDescent="0.3">
      <c r="B88" s="21"/>
      <c r="C88" s="76"/>
      <c r="D88" s="76"/>
      <c r="E88" s="76"/>
      <c r="F88" s="76"/>
      <c r="G88" s="68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9"/>
      <c r="X88" s="79"/>
      <c r="Y88" s="79"/>
      <c r="Z88" s="79"/>
      <c r="AA88" s="79"/>
      <c r="AB88" s="79"/>
      <c r="AC88" s="79"/>
      <c r="AD88" s="79"/>
      <c r="AE88" s="79"/>
      <c r="AF88" s="79"/>
      <c r="AG88" s="79"/>
      <c r="AH88" s="79"/>
      <c r="AI88" s="79"/>
      <c r="AJ88" s="79"/>
      <c r="AK88" s="79"/>
      <c r="AL88" s="79"/>
      <c r="AM88" s="79"/>
      <c r="AN88" s="79"/>
      <c r="AO88" s="79"/>
    </row>
    <row r="89" spans="1:41" ht="15.75" thickBot="1" x14ac:dyDescent="0.3">
      <c r="B89" s="44" t="s">
        <v>154</v>
      </c>
      <c r="C89" s="115">
        <f>+C87+C52</f>
        <v>177988899.62307695</v>
      </c>
      <c r="D89" s="102">
        <f>IF(I89=" "," ",IFERROR(AVERAGE($I89:$K89),0))</f>
        <v>97267626.333333328</v>
      </c>
      <c r="E89" s="102">
        <f>IF(L89=" "," ",IFERROR(AVERAGE($L89:$N89),0))</f>
        <v>97734955.333333328</v>
      </c>
      <c r="F89" s="102">
        <f>IF(O89=" "," ",IFERROR(AVERAGE($O89:$Q89),0))</f>
        <v>94007782.856666684</v>
      </c>
      <c r="G89" s="102">
        <f>IF(R89&lt;D244," ",IFERROR(AVERAGE($R89:$T89),0))</f>
        <v>96632251.326666668</v>
      </c>
      <c r="H89" s="121">
        <f>IFERROR((G89-F89)/F89,0)</f>
        <v>2.7917565867939906E-2</v>
      </c>
      <c r="I89" s="102">
        <f t="shared" ref="I89" si="86">+I87+I52</f>
        <v>98628010</v>
      </c>
      <c r="J89" s="102">
        <f t="shared" ref="J89:U89" si="87">+J87+J52</f>
        <v>82519689</v>
      </c>
      <c r="K89" s="102">
        <f t="shared" si="87"/>
        <v>110655180</v>
      </c>
      <c r="L89" s="102">
        <f t="shared" si="87"/>
        <v>92260454</v>
      </c>
      <c r="M89" s="102">
        <f t="shared" si="87"/>
        <v>92513566</v>
      </c>
      <c r="N89" s="102">
        <f t="shared" si="87"/>
        <v>108430846</v>
      </c>
      <c r="O89" s="102">
        <f t="shared" si="87"/>
        <v>91049384.550000012</v>
      </c>
      <c r="P89" s="102">
        <f t="shared" si="87"/>
        <v>85166990.74000001</v>
      </c>
      <c r="Q89" s="102">
        <f t="shared" si="87"/>
        <v>105806973.28000002</v>
      </c>
      <c r="R89" s="102">
        <f t="shared" si="87"/>
        <v>100622563.51000002</v>
      </c>
      <c r="S89" s="102">
        <f t="shared" si="87"/>
        <v>88149663.270000011</v>
      </c>
      <c r="T89" s="140">
        <f t="shared" ref="T89" si="88">+T87+T52</f>
        <v>101124527.20000002</v>
      </c>
      <c r="U89" s="102">
        <f t="shared" si="87"/>
        <v>1156927847.5500002</v>
      </c>
      <c r="V89" s="79"/>
      <c r="W89" s="118">
        <f>+W87+W52</f>
        <v>429.95961647588831</v>
      </c>
      <c r="X89" s="119">
        <f>+X87+X52</f>
        <v>424.40968511380987</v>
      </c>
      <c r="Y89" s="119">
        <f>+Y87+Y52</f>
        <v>431.06254860767046</v>
      </c>
      <c r="Z89" s="119">
        <f>+Z87+Z52</f>
        <v>421.91478635787155</v>
      </c>
      <c r="AA89" s="119">
        <f>+AA87+AA52</f>
        <v>442.85764360126689</v>
      </c>
      <c r="AB89" s="219">
        <f>IFERROR((AA89-Z89)/Z89,0)</f>
        <v>4.9637647033378529E-2</v>
      </c>
      <c r="AC89" s="119">
        <f t="shared" ref="AC89:AO89" si="89">+AC87+AC52</f>
        <v>431.02126525189664</v>
      </c>
      <c r="AD89" s="119">
        <f t="shared" si="89"/>
        <v>360.24887912932263</v>
      </c>
      <c r="AE89" s="119">
        <f t="shared" si="89"/>
        <v>481.81544262680541</v>
      </c>
      <c r="AF89" s="119">
        <f t="shared" si="89"/>
        <v>403.18162311924522</v>
      </c>
      <c r="AG89" s="119">
        <f t="shared" si="89"/>
        <v>409.14205982769903</v>
      </c>
      <c r="AH89" s="119">
        <f t="shared" si="89"/>
        <v>481.39282733391337</v>
      </c>
      <c r="AI89" s="119">
        <f t="shared" si="89"/>
        <v>404.92533313172169</v>
      </c>
      <c r="AJ89" s="119">
        <f t="shared" si="89"/>
        <v>382.62682004627436</v>
      </c>
      <c r="AK89" s="119">
        <f t="shared" si="89"/>
        <v>478.77108413236391</v>
      </c>
      <c r="AL89" s="119">
        <f t="shared" si="89"/>
        <v>458.20004876960337</v>
      </c>
      <c r="AM89" s="119">
        <f t="shared" si="89"/>
        <v>404.21162735351567</v>
      </c>
      <c r="AN89" s="122">
        <f t="shared" ref="AN89" si="90">+AN87+AN52</f>
        <v>404.21162735351567</v>
      </c>
      <c r="AO89" s="120">
        <f t="shared" si="89"/>
        <v>5099.7486380758774</v>
      </c>
    </row>
    <row r="90" spans="1:41" ht="9.75" customHeight="1" thickBot="1" x14ac:dyDescent="0.3">
      <c r="C90" s="68"/>
      <c r="D90" s="68"/>
      <c r="E90" s="68"/>
      <c r="F90" s="68"/>
      <c r="G90" s="68"/>
      <c r="H90" s="68"/>
    </row>
    <row r="91" spans="1:41" ht="15.75" thickBot="1" x14ac:dyDescent="0.3">
      <c r="B91" s="46" t="s">
        <v>155</v>
      </c>
      <c r="C91" s="115">
        <v>0</v>
      </c>
      <c r="D91" s="102">
        <v>0</v>
      </c>
      <c r="E91" s="102">
        <v>0</v>
      </c>
      <c r="F91" s="102">
        <v>0</v>
      </c>
      <c r="G91" s="102">
        <v>0</v>
      </c>
      <c r="H91" s="123">
        <f>IFERROR((G91-F91)/F91,0)</f>
        <v>0</v>
      </c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5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</row>
    <row r="92" spans="1:41" ht="5.25" customHeight="1" thickBot="1" x14ac:dyDescent="0.3">
      <c r="B92" s="2"/>
      <c r="C92" s="68"/>
      <c r="D92" s="68"/>
      <c r="E92" s="68"/>
      <c r="F92" s="68"/>
      <c r="G92" s="68"/>
      <c r="H92" s="68"/>
    </row>
    <row r="93" spans="1:41" ht="30.75" thickBot="1" x14ac:dyDescent="0.3">
      <c r="B93" s="47" t="s">
        <v>156</v>
      </c>
      <c r="C93" s="183">
        <f>AVERAGE(D93:G93)</f>
        <v>0</v>
      </c>
      <c r="D93" s="184">
        <v>0</v>
      </c>
      <c r="E93" s="184">
        <v>0</v>
      </c>
      <c r="F93" s="184">
        <v>0</v>
      </c>
      <c r="G93" s="184">
        <v>0</v>
      </c>
      <c r="H93" s="124">
        <f>IFERROR((G93-F93)/F93,0)</f>
        <v>0</v>
      </c>
      <c r="I93" s="1" t="s">
        <v>157</v>
      </c>
      <c r="T93" s="21"/>
      <c r="U93" s="21"/>
    </row>
    <row r="94" spans="1:41" ht="45.75" thickBot="1" x14ac:dyDescent="0.3">
      <c r="B94" s="50" t="s">
        <v>158</v>
      </c>
      <c r="C94" s="185">
        <f>AVERAGE(D94:G94)</f>
        <v>0</v>
      </c>
      <c r="D94" s="186">
        <v>0</v>
      </c>
      <c r="E94" s="186">
        <v>0</v>
      </c>
      <c r="F94" s="186">
        <v>0</v>
      </c>
      <c r="G94" s="186">
        <v>0</v>
      </c>
      <c r="H94" s="125">
        <f>IFERROR((G94-F94)/F94,0)</f>
        <v>0</v>
      </c>
      <c r="I94" s="1" t="s">
        <v>157</v>
      </c>
    </row>
    <row r="95" spans="1:41" ht="6.75" customHeight="1" thickBot="1" x14ac:dyDescent="0.3">
      <c r="B95" s="2"/>
      <c r="C95" s="68"/>
      <c r="D95" s="68"/>
      <c r="E95" s="68"/>
      <c r="F95" s="68"/>
      <c r="G95" s="68"/>
      <c r="H95" s="68"/>
    </row>
    <row r="96" spans="1:41" ht="40.5" customHeight="1" thickBot="1" x14ac:dyDescent="0.3">
      <c r="B96" s="94" t="s">
        <v>159</v>
      </c>
      <c r="C96" s="115">
        <f>C89+C91</f>
        <v>177988899.62307695</v>
      </c>
      <c r="D96" s="102">
        <f t="shared" ref="D96:G96" si="91">D89+D91</f>
        <v>97267626.333333328</v>
      </c>
      <c r="E96" s="102">
        <f t="shared" si="91"/>
        <v>97734955.333333328</v>
      </c>
      <c r="F96" s="102">
        <f t="shared" si="91"/>
        <v>94007782.856666684</v>
      </c>
      <c r="G96" s="102">
        <f t="shared" si="91"/>
        <v>96632251.326666668</v>
      </c>
      <c r="H96" s="123">
        <f>IFERROR((G96-F96)/F96,0)</f>
        <v>2.7917565867939906E-2</v>
      </c>
    </row>
  </sheetData>
  <mergeCells count="6">
    <mergeCell ref="C11:U11"/>
    <mergeCell ref="W11:AO11"/>
    <mergeCell ref="C12:H12"/>
    <mergeCell ref="I12:U12"/>
    <mergeCell ref="W12:AB12"/>
    <mergeCell ref="AC12:AO12"/>
  </mergeCells>
  <pageMargins left="0.7" right="0.7" top="0.75" bottom="0.75" header="0.3" footer="0.3"/>
  <pageSetup orientation="portrait" r:id="rId1"/>
  <headerFooter>
    <oddFooter>&amp;CPage &amp;P of &amp;N&amp;RDecember 2020 Release&amp;L&amp;"Calibri"&amp;11&amp;K000000DMS Report Package - Version 1.0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10DDA-89BD-4EB0-9E45-5D17F8D75CA3}">
  <dimension ref="A1:AM101"/>
  <sheetViews>
    <sheetView showGridLines="0" zoomScaleNormal="100" workbookViewId="0">
      <selection activeCell="AB13" sqref="AB13:AM13"/>
    </sheetView>
  </sheetViews>
  <sheetFormatPr defaultColWidth="9.140625" defaultRowHeight="15" x14ac:dyDescent="0.25"/>
  <cols>
    <col min="1" max="1" width="4.5703125" style="1" bestFit="1" customWidth="1"/>
    <col min="2" max="2" width="42.85546875" style="1" bestFit="1" customWidth="1"/>
    <col min="3" max="3" width="21.28515625" style="1" customWidth="1"/>
    <col min="4" max="8" width="18.85546875" style="1" customWidth="1"/>
    <col min="9" max="20" width="16.7109375" style="1" customWidth="1"/>
    <col min="21" max="21" width="2.42578125" style="1" customWidth="1"/>
    <col min="22" max="22" width="11.7109375" style="1" bestFit="1" customWidth="1"/>
    <col min="23" max="24" width="11.28515625" style="1" bestFit="1" customWidth="1"/>
    <col min="25" max="26" width="7.28515625" style="1" customWidth="1"/>
    <col min="27" max="27" width="15.85546875" style="1" customWidth="1"/>
    <col min="28" max="31" width="7.28515625" style="1" customWidth="1"/>
    <col min="32" max="32" width="8.42578125" style="1" customWidth="1"/>
    <col min="33" max="39" width="7.28515625" style="1" customWidth="1"/>
    <col min="40" max="16384" width="9.140625" style="1"/>
  </cols>
  <sheetData>
    <row r="1" spans="1:39" x14ac:dyDescent="0.25">
      <c r="B1" s="2" t="s">
        <v>0</v>
      </c>
    </row>
    <row r="2" spans="1:39" x14ac:dyDescent="0.25">
      <c r="B2" s="2" t="s">
        <v>1</v>
      </c>
      <c r="C2" s="1" t="s">
        <v>2</v>
      </c>
    </row>
    <row r="4" spans="1:39" x14ac:dyDescent="0.25">
      <c r="B4" s="2" t="s">
        <v>3</v>
      </c>
      <c r="C4" s="60" t="s">
        <v>172</v>
      </c>
    </row>
    <row r="5" spans="1:39" x14ac:dyDescent="0.25">
      <c r="B5" s="2" t="s">
        <v>4</v>
      </c>
      <c r="C5" s="61"/>
    </row>
    <row r="6" spans="1:39" x14ac:dyDescent="0.25">
      <c r="B6" s="2" t="s">
        <v>5</v>
      </c>
      <c r="C6" s="61"/>
    </row>
    <row r="7" spans="1:39" x14ac:dyDescent="0.25">
      <c r="B7" s="2" t="s">
        <v>6</v>
      </c>
      <c r="C7" s="61"/>
    </row>
    <row r="8" spans="1:39" x14ac:dyDescent="0.25">
      <c r="B8" s="2"/>
      <c r="C8" s="200"/>
    </row>
    <row r="10" spans="1:39" ht="15.75" thickBot="1" x14ac:dyDescent="0.3"/>
    <row r="11" spans="1:39" x14ac:dyDescent="0.25">
      <c r="C11" s="235" t="s">
        <v>8</v>
      </c>
      <c r="D11" s="236"/>
      <c r="E11" s="236"/>
      <c r="F11" s="236"/>
      <c r="G11" s="236"/>
      <c r="H11" s="236"/>
      <c r="I11" s="236"/>
      <c r="J11" s="236"/>
      <c r="K11" s="236"/>
      <c r="L11" s="236"/>
      <c r="M11" s="236"/>
      <c r="N11" s="236"/>
      <c r="O11" s="236"/>
      <c r="P11" s="236"/>
      <c r="Q11" s="236"/>
      <c r="R11" s="236"/>
      <c r="S11" s="236"/>
      <c r="T11" s="237"/>
      <c r="U11" s="4"/>
      <c r="V11" s="235" t="s">
        <v>9</v>
      </c>
      <c r="W11" s="236"/>
      <c r="X11" s="236"/>
      <c r="Y11" s="236"/>
      <c r="Z11" s="236"/>
      <c r="AA11" s="236"/>
      <c r="AB11" s="236"/>
      <c r="AC11" s="236"/>
      <c r="AD11" s="236"/>
      <c r="AE11" s="236"/>
      <c r="AF11" s="236"/>
      <c r="AG11" s="236"/>
      <c r="AH11" s="236"/>
      <c r="AI11" s="236"/>
      <c r="AJ11" s="236"/>
      <c r="AK11" s="236"/>
      <c r="AL11" s="236"/>
      <c r="AM11" s="237"/>
    </row>
    <row r="12" spans="1:39" x14ac:dyDescent="0.25">
      <c r="C12" s="238" t="s">
        <v>10</v>
      </c>
      <c r="D12" s="239"/>
      <c r="E12" s="239"/>
      <c r="F12" s="239"/>
      <c r="G12" s="239"/>
      <c r="H12" s="240"/>
      <c r="I12" s="241" t="s">
        <v>11</v>
      </c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42"/>
      <c r="U12" s="4"/>
      <c r="V12" s="238" t="s">
        <v>10</v>
      </c>
      <c r="W12" s="239"/>
      <c r="X12" s="239"/>
      <c r="Y12" s="239"/>
      <c r="Z12" s="239"/>
      <c r="AA12" s="240"/>
      <c r="AB12" s="241" t="s">
        <v>160</v>
      </c>
      <c r="AC12" s="239"/>
      <c r="AD12" s="239"/>
      <c r="AE12" s="239"/>
      <c r="AF12" s="239"/>
      <c r="AG12" s="239"/>
      <c r="AH12" s="239"/>
      <c r="AI12" s="239"/>
      <c r="AJ12" s="239"/>
      <c r="AK12" s="239"/>
      <c r="AL12" s="239"/>
      <c r="AM12" s="242"/>
    </row>
    <row r="13" spans="1:39" ht="45" x14ac:dyDescent="0.25">
      <c r="B13" s="5"/>
      <c r="C13" s="6" t="s">
        <v>12</v>
      </c>
      <c r="D13" s="7" t="s">
        <v>13</v>
      </c>
      <c r="E13" s="7" t="s">
        <v>14</v>
      </c>
      <c r="F13" s="8" t="s">
        <v>15</v>
      </c>
      <c r="G13" s="8" t="s">
        <v>16</v>
      </c>
      <c r="H13" s="9" t="s">
        <v>17</v>
      </c>
      <c r="I13" s="70">
        <v>45839</v>
      </c>
      <c r="J13" s="8">
        <v>45870</v>
      </c>
      <c r="K13" s="8">
        <v>45901</v>
      </c>
      <c r="L13" s="8">
        <v>45931</v>
      </c>
      <c r="M13" s="8">
        <v>45962</v>
      </c>
      <c r="N13" s="8">
        <v>45992</v>
      </c>
      <c r="O13" s="8">
        <v>46023</v>
      </c>
      <c r="P13" s="8">
        <v>46054</v>
      </c>
      <c r="Q13" s="8">
        <v>46082</v>
      </c>
      <c r="R13" s="8">
        <v>46113</v>
      </c>
      <c r="S13" s="8">
        <v>46143</v>
      </c>
      <c r="T13" s="10">
        <v>46174</v>
      </c>
      <c r="U13" s="8"/>
      <c r="V13" s="6" t="s">
        <v>12</v>
      </c>
      <c r="W13" s="7" t="s">
        <v>13</v>
      </c>
      <c r="X13" s="7" t="s">
        <v>14</v>
      </c>
      <c r="Y13" s="8" t="s">
        <v>15</v>
      </c>
      <c r="Z13" s="8" t="s">
        <v>16</v>
      </c>
      <c r="AA13" s="11" t="s">
        <v>17</v>
      </c>
      <c r="AB13" s="70">
        <v>45839</v>
      </c>
      <c r="AC13" s="8">
        <v>45870</v>
      </c>
      <c r="AD13" s="8">
        <v>45901</v>
      </c>
      <c r="AE13" s="8">
        <v>45931</v>
      </c>
      <c r="AF13" s="8">
        <v>45962</v>
      </c>
      <c r="AG13" s="8">
        <v>45992</v>
      </c>
      <c r="AH13" s="8">
        <v>46023</v>
      </c>
      <c r="AI13" s="8">
        <v>46054</v>
      </c>
      <c r="AJ13" s="8">
        <v>46082</v>
      </c>
      <c r="AK13" s="8">
        <v>46113</v>
      </c>
      <c r="AL13" s="8">
        <v>46143</v>
      </c>
      <c r="AM13" s="10">
        <v>46174</v>
      </c>
    </row>
    <row r="14" spans="1:39" x14ac:dyDescent="0.25">
      <c r="A14" s="1">
        <v>1</v>
      </c>
      <c r="B14" s="13" t="s">
        <v>18</v>
      </c>
      <c r="C14" s="129"/>
      <c r="D14" s="130">
        <f>IFERROR(AVERAGE($I14:$K14),0)</f>
        <v>0</v>
      </c>
      <c r="E14" s="130">
        <f>IFERROR(AVERAGE($L14:$N14),0)</f>
        <v>0</v>
      </c>
      <c r="F14" s="130">
        <f>IFERROR(AVERAGE($O14:$Q14),0)</f>
        <v>0</v>
      </c>
      <c r="G14" s="130">
        <f>IFERROR(AVERAGE($R14:$T14),0)</f>
        <v>0</v>
      </c>
      <c r="H14" s="131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80"/>
      <c r="U14" s="145"/>
      <c r="V14" s="146" t="e">
        <f>AVERAGE(I14:T14)</f>
        <v>#DIV/0!</v>
      </c>
      <c r="W14" s="130">
        <f>IFERROR(AVERAGE($I14:$K14),0)</f>
        <v>0</v>
      </c>
      <c r="X14" s="130">
        <f>IFERROR(AVERAGE($L14:$N14),0)</f>
        <v>0</v>
      </c>
      <c r="Y14" s="130">
        <f>IFERROR(AVERAGE($O14:$Q14),0)</f>
        <v>0</v>
      </c>
      <c r="Z14" s="130">
        <f>IFERROR(AVERAGE($R14:$T14),0)</f>
        <v>0</v>
      </c>
      <c r="AA14" s="131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44"/>
    </row>
    <row r="15" spans="1:39" ht="6" customHeight="1" x14ac:dyDescent="0.25">
      <c r="C15" s="132"/>
      <c r="D15" s="133"/>
      <c r="E15" s="133"/>
      <c r="F15" s="134"/>
      <c r="G15" s="134"/>
      <c r="H15" s="135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47"/>
      <c r="U15" s="134"/>
      <c r="V15" s="132"/>
      <c r="W15" s="133"/>
      <c r="X15" s="133"/>
      <c r="Y15" s="134"/>
      <c r="Z15" s="134"/>
      <c r="AA15" s="133"/>
      <c r="AB15" s="148"/>
      <c r="AC15" s="134"/>
      <c r="AD15" s="134"/>
      <c r="AE15" s="134"/>
      <c r="AF15" s="134"/>
      <c r="AG15" s="134"/>
      <c r="AH15" s="134"/>
      <c r="AI15" s="134"/>
      <c r="AJ15" s="134"/>
      <c r="AK15" s="134"/>
      <c r="AL15" s="134"/>
      <c r="AM15" s="147"/>
    </row>
    <row r="16" spans="1:39" x14ac:dyDescent="0.25">
      <c r="A16" s="19" t="s">
        <v>19</v>
      </c>
      <c r="B16" s="13" t="s">
        <v>20</v>
      </c>
      <c r="C16" s="132"/>
      <c r="D16" s="133"/>
      <c r="E16" s="133"/>
      <c r="F16" s="134"/>
      <c r="G16" s="134"/>
      <c r="H16" s="135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47"/>
      <c r="U16" s="134"/>
      <c r="V16" s="132"/>
      <c r="W16" s="133"/>
      <c r="X16" s="133"/>
      <c r="Y16" s="134"/>
      <c r="Z16" s="134"/>
      <c r="AA16" s="133"/>
      <c r="AB16" s="148"/>
      <c r="AC16" s="134"/>
      <c r="AD16" s="134"/>
      <c r="AE16" s="134"/>
      <c r="AF16" s="134"/>
      <c r="AG16" s="134"/>
      <c r="AH16" s="134"/>
      <c r="AI16" s="134"/>
      <c r="AJ16" s="134"/>
      <c r="AK16" s="134"/>
      <c r="AL16" s="134"/>
      <c r="AM16" s="147"/>
    </row>
    <row r="17" spans="1:39" x14ac:dyDescent="0.25">
      <c r="A17" s="1" t="s">
        <v>21</v>
      </c>
      <c r="B17" t="s">
        <v>22</v>
      </c>
      <c r="C17" s="75" t="e">
        <f>AVERAGE(I17:T17)</f>
        <v>#DIV/0!</v>
      </c>
      <c r="D17" s="76">
        <f>IF(I17=" "," ",IFERROR(AVERAGE($I17:$K17),0))</f>
        <v>0</v>
      </c>
      <c r="E17" s="76">
        <f>IF(L17=" "," ",IFERROR(AVERAGE($L17:$N17),0))</f>
        <v>0</v>
      </c>
      <c r="F17" s="76">
        <f>IF(O17=" "," ",IFERROR(AVERAGE($O17:$Q17),0))</f>
        <v>0</v>
      </c>
      <c r="G17" s="76">
        <f>IF(R17&lt;D171," ",IFERROR(AVERAGE($R17:$T17),0))</f>
        <v>0</v>
      </c>
      <c r="H17" s="103">
        <f>IFERROR((E17-D17)/D17,0)</f>
        <v>0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2"/>
      <c r="U17" s="79"/>
      <c r="V17" s="78" t="e">
        <f>AVERAGE(I17:T17)/V$14</f>
        <v>#DIV/0!</v>
      </c>
      <c r="W17" s="79" t="str">
        <f>IFERROR(AVERAGE($I17:$K17)/W$14,"")</f>
        <v/>
      </c>
      <c r="X17" s="79">
        <f>IFERROR(AVERAGE($L17:$N17)/X$14,0)</f>
        <v>0</v>
      </c>
      <c r="Y17" s="79">
        <f>IFERROR(AVERAGE($O17:$Q17)/Y$14,0)</f>
        <v>0</v>
      </c>
      <c r="Z17" s="79">
        <f>IFERROR(AVERAGE($R17:$T17)/Z$14,0)</f>
        <v>0</v>
      </c>
      <c r="AA17" s="149">
        <f>IFERROR((Z17-Y17)/Y17,0)</f>
        <v>0</v>
      </c>
      <c r="AB17" s="105">
        <f>IFERROR(I17/I$14,0)</f>
        <v>0</v>
      </c>
      <c r="AC17" s="79">
        <f t="shared" ref="AB17:AM38" si="0">IFERROR(J17/J$14,0)</f>
        <v>0</v>
      </c>
      <c r="AD17" s="79">
        <f t="shared" si="0"/>
        <v>0</v>
      </c>
      <c r="AE17" s="79">
        <f t="shared" si="0"/>
        <v>0</v>
      </c>
      <c r="AF17" s="79">
        <f t="shared" si="0"/>
        <v>0</v>
      </c>
      <c r="AG17" s="79">
        <f t="shared" si="0"/>
        <v>0</v>
      </c>
      <c r="AH17" s="79">
        <f t="shared" si="0"/>
        <v>0</v>
      </c>
      <c r="AI17" s="79">
        <f t="shared" si="0"/>
        <v>0</v>
      </c>
      <c r="AJ17" s="79">
        <f t="shared" si="0"/>
        <v>0</v>
      </c>
      <c r="AK17" s="79">
        <f t="shared" si="0"/>
        <v>0</v>
      </c>
      <c r="AL17" s="79">
        <f t="shared" si="0"/>
        <v>0</v>
      </c>
      <c r="AM17" s="85">
        <f t="shared" si="0"/>
        <v>0</v>
      </c>
    </row>
    <row r="18" spans="1:39" x14ac:dyDescent="0.25">
      <c r="A18" s="1" t="s">
        <v>23</v>
      </c>
      <c r="B18" t="s">
        <v>24</v>
      </c>
      <c r="C18" s="75" t="e">
        <f t="shared" ref="C18:C50" si="1">AVERAGE(I18:T18)</f>
        <v>#DIV/0!</v>
      </c>
      <c r="D18" s="76">
        <f t="shared" ref="D18:D50" si="2">IF(I18=" "," ",IFERROR(AVERAGE($I18:$K18),0))</f>
        <v>0</v>
      </c>
      <c r="E18" s="76">
        <f t="shared" ref="E18:E50" si="3">IF(L18=" "," ",IFERROR(AVERAGE($L18:$N18),0))</f>
        <v>0</v>
      </c>
      <c r="F18" s="76">
        <f t="shared" ref="F18:F50" si="4">IF(O18=" "," ",IFERROR(AVERAGE($O18:$Q18),0))</f>
        <v>0</v>
      </c>
      <c r="G18" s="76">
        <f t="shared" ref="G18:G50" si="5">IF(R18&lt;D172," ",IFERROR(AVERAGE($R18:$T18),0))</f>
        <v>0</v>
      </c>
      <c r="H18" s="103">
        <f t="shared" ref="H18:H50" si="6">IFERROR((E18-D18)/D18,0)</f>
        <v>0</v>
      </c>
      <c r="I18" s="181"/>
      <c r="J18" s="181"/>
      <c r="K18" s="181"/>
      <c r="L18" s="181"/>
      <c r="M18" s="181"/>
      <c r="N18" s="181"/>
      <c r="O18" s="181"/>
      <c r="P18" s="181"/>
      <c r="Q18" s="181"/>
      <c r="R18" s="181"/>
      <c r="S18" s="181"/>
      <c r="T18" s="182"/>
      <c r="U18" s="79"/>
      <c r="V18" s="78" t="e">
        <f t="shared" ref="V18:V50" si="7">AVERAGE(I18:T18)/V$14</f>
        <v>#DIV/0!</v>
      </c>
      <c r="W18" s="79" t="str">
        <f t="shared" ref="W18:W81" si="8">IFERROR(AVERAGE($I18:$K18)/W$14,"")</f>
        <v/>
      </c>
      <c r="X18" s="79">
        <f t="shared" ref="X18:X81" si="9">IFERROR(AVERAGE($L18:$N18)/X$14,0)</f>
        <v>0</v>
      </c>
      <c r="Y18" s="79">
        <f t="shared" ref="Y18:Y81" si="10">IFERROR(AVERAGE($O18:$Q18)/Y$14,0)</f>
        <v>0</v>
      </c>
      <c r="Z18" s="79">
        <f t="shared" ref="Z18:Z81" si="11">IFERROR(AVERAGE($R18:$T18)/Z$14,0)</f>
        <v>0</v>
      </c>
      <c r="AA18" s="149">
        <f t="shared" ref="AA18:AA81" si="12">IFERROR((Z18-Y18)/Y18,0)</f>
        <v>0</v>
      </c>
      <c r="AB18" s="105">
        <f t="shared" si="0"/>
        <v>0</v>
      </c>
      <c r="AC18" s="79">
        <f t="shared" si="0"/>
        <v>0</v>
      </c>
      <c r="AD18" s="79">
        <f t="shared" si="0"/>
        <v>0</v>
      </c>
      <c r="AE18" s="79">
        <f t="shared" si="0"/>
        <v>0</v>
      </c>
      <c r="AF18" s="79">
        <f t="shared" si="0"/>
        <v>0</v>
      </c>
      <c r="AG18" s="79">
        <f t="shared" si="0"/>
        <v>0</v>
      </c>
      <c r="AH18" s="79">
        <f t="shared" si="0"/>
        <v>0</v>
      </c>
      <c r="AI18" s="79">
        <f t="shared" si="0"/>
        <v>0</v>
      </c>
      <c r="AJ18" s="79">
        <f t="shared" si="0"/>
        <v>0</v>
      </c>
      <c r="AK18" s="79">
        <f t="shared" si="0"/>
        <v>0</v>
      </c>
      <c r="AL18" s="79">
        <f t="shared" si="0"/>
        <v>0</v>
      </c>
      <c r="AM18" s="85">
        <f t="shared" si="0"/>
        <v>0</v>
      </c>
    </row>
    <row r="19" spans="1:39" x14ac:dyDescent="0.25">
      <c r="A19" s="1" t="s">
        <v>25</v>
      </c>
      <c r="B19" t="s">
        <v>26</v>
      </c>
      <c r="C19" s="75" t="e">
        <f t="shared" si="1"/>
        <v>#DIV/0!</v>
      </c>
      <c r="D19" s="76">
        <f t="shared" si="2"/>
        <v>0</v>
      </c>
      <c r="E19" s="76">
        <f t="shared" si="3"/>
        <v>0</v>
      </c>
      <c r="F19" s="76">
        <f t="shared" si="4"/>
        <v>0</v>
      </c>
      <c r="G19" s="76">
        <f t="shared" si="5"/>
        <v>0</v>
      </c>
      <c r="H19" s="103">
        <f t="shared" si="6"/>
        <v>0</v>
      </c>
      <c r="I19" s="181"/>
      <c r="J19" s="181"/>
      <c r="K19" s="181"/>
      <c r="L19" s="181"/>
      <c r="M19" s="181"/>
      <c r="N19" s="181"/>
      <c r="O19" s="181"/>
      <c r="P19" s="181"/>
      <c r="Q19" s="181"/>
      <c r="R19" s="181"/>
      <c r="S19" s="181"/>
      <c r="T19" s="182"/>
      <c r="U19" s="79"/>
      <c r="V19" s="78" t="e">
        <f t="shared" si="7"/>
        <v>#DIV/0!</v>
      </c>
      <c r="W19" s="79" t="str">
        <f t="shared" si="8"/>
        <v/>
      </c>
      <c r="X19" s="79">
        <f t="shared" si="9"/>
        <v>0</v>
      </c>
      <c r="Y19" s="79">
        <f t="shared" si="10"/>
        <v>0</v>
      </c>
      <c r="Z19" s="79">
        <f t="shared" si="11"/>
        <v>0</v>
      </c>
      <c r="AA19" s="149">
        <f t="shared" si="12"/>
        <v>0</v>
      </c>
      <c r="AB19" s="105">
        <f t="shared" si="0"/>
        <v>0</v>
      </c>
      <c r="AC19" s="79">
        <f t="shared" si="0"/>
        <v>0</v>
      </c>
      <c r="AD19" s="79">
        <f t="shared" si="0"/>
        <v>0</v>
      </c>
      <c r="AE19" s="79">
        <f t="shared" si="0"/>
        <v>0</v>
      </c>
      <c r="AF19" s="79">
        <f t="shared" si="0"/>
        <v>0</v>
      </c>
      <c r="AG19" s="79">
        <f t="shared" si="0"/>
        <v>0</v>
      </c>
      <c r="AH19" s="79">
        <f t="shared" si="0"/>
        <v>0</v>
      </c>
      <c r="AI19" s="79">
        <f t="shared" si="0"/>
        <v>0</v>
      </c>
      <c r="AJ19" s="79">
        <f t="shared" si="0"/>
        <v>0</v>
      </c>
      <c r="AK19" s="79">
        <f t="shared" si="0"/>
        <v>0</v>
      </c>
      <c r="AL19" s="79">
        <f t="shared" si="0"/>
        <v>0</v>
      </c>
      <c r="AM19" s="85">
        <f t="shared" si="0"/>
        <v>0</v>
      </c>
    </row>
    <row r="20" spans="1:39" x14ac:dyDescent="0.25">
      <c r="A20" s="1" t="s">
        <v>27</v>
      </c>
      <c r="B20" t="s">
        <v>167</v>
      </c>
      <c r="C20" s="75" t="e">
        <f t="shared" si="1"/>
        <v>#DIV/0!</v>
      </c>
      <c r="D20" s="76">
        <f t="shared" si="2"/>
        <v>0</v>
      </c>
      <c r="E20" s="76">
        <f t="shared" si="3"/>
        <v>0</v>
      </c>
      <c r="F20" s="76">
        <f t="shared" si="4"/>
        <v>0</v>
      </c>
      <c r="G20" s="76">
        <f t="shared" si="5"/>
        <v>0</v>
      </c>
      <c r="H20" s="103">
        <f t="shared" si="6"/>
        <v>0</v>
      </c>
      <c r="I20" s="181"/>
      <c r="J20" s="181"/>
      <c r="K20" s="181"/>
      <c r="L20" s="181"/>
      <c r="M20" s="181"/>
      <c r="N20" s="181"/>
      <c r="O20" s="181"/>
      <c r="P20" s="181"/>
      <c r="Q20" s="181"/>
      <c r="R20" s="181"/>
      <c r="S20" s="181"/>
      <c r="T20" s="182"/>
      <c r="U20" s="79"/>
      <c r="V20" s="78" t="e">
        <f t="shared" si="7"/>
        <v>#DIV/0!</v>
      </c>
      <c r="W20" s="79" t="str">
        <f t="shared" si="8"/>
        <v/>
      </c>
      <c r="X20" s="79">
        <f t="shared" si="9"/>
        <v>0</v>
      </c>
      <c r="Y20" s="79">
        <f t="shared" si="10"/>
        <v>0</v>
      </c>
      <c r="Z20" s="79">
        <f t="shared" si="11"/>
        <v>0</v>
      </c>
      <c r="AA20" s="149">
        <f t="shared" si="12"/>
        <v>0</v>
      </c>
      <c r="AB20" s="105">
        <f t="shared" si="0"/>
        <v>0</v>
      </c>
      <c r="AC20" s="79">
        <f t="shared" si="0"/>
        <v>0</v>
      </c>
      <c r="AD20" s="79">
        <f t="shared" si="0"/>
        <v>0</v>
      </c>
      <c r="AE20" s="79">
        <f t="shared" si="0"/>
        <v>0</v>
      </c>
      <c r="AF20" s="79">
        <f t="shared" si="0"/>
        <v>0</v>
      </c>
      <c r="AG20" s="79">
        <f t="shared" si="0"/>
        <v>0</v>
      </c>
      <c r="AH20" s="79">
        <f t="shared" si="0"/>
        <v>0</v>
      </c>
      <c r="AI20" s="79">
        <f t="shared" si="0"/>
        <v>0</v>
      </c>
      <c r="AJ20" s="79">
        <f t="shared" si="0"/>
        <v>0</v>
      </c>
      <c r="AK20" s="79">
        <f t="shared" si="0"/>
        <v>0</v>
      </c>
      <c r="AL20" s="79">
        <f t="shared" si="0"/>
        <v>0</v>
      </c>
      <c r="AM20" s="85">
        <f t="shared" si="0"/>
        <v>0</v>
      </c>
    </row>
    <row r="21" spans="1:39" x14ac:dyDescent="0.25">
      <c r="A21" s="1" t="s">
        <v>28</v>
      </c>
      <c r="B21" t="s">
        <v>29</v>
      </c>
      <c r="C21" s="75" t="e">
        <f t="shared" si="1"/>
        <v>#DIV/0!</v>
      </c>
      <c r="D21" s="76">
        <f t="shared" si="2"/>
        <v>0</v>
      </c>
      <c r="E21" s="76">
        <f t="shared" si="3"/>
        <v>0</v>
      </c>
      <c r="F21" s="76">
        <f t="shared" si="4"/>
        <v>0</v>
      </c>
      <c r="G21" s="76">
        <f t="shared" si="5"/>
        <v>0</v>
      </c>
      <c r="H21" s="103">
        <f t="shared" si="6"/>
        <v>0</v>
      </c>
      <c r="I21" s="181"/>
      <c r="J21" s="181"/>
      <c r="K21" s="181"/>
      <c r="L21" s="181"/>
      <c r="M21" s="181"/>
      <c r="N21" s="181"/>
      <c r="O21" s="181"/>
      <c r="P21" s="181"/>
      <c r="Q21" s="181"/>
      <c r="R21" s="181"/>
      <c r="S21" s="181"/>
      <c r="T21" s="182"/>
      <c r="U21" s="79"/>
      <c r="V21" s="78" t="e">
        <f t="shared" si="7"/>
        <v>#DIV/0!</v>
      </c>
      <c r="W21" s="79" t="str">
        <f t="shared" si="8"/>
        <v/>
      </c>
      <c r="X21" s="79">
        <f t="shared" si="9"/>
        <v>0</v>
      </c>
      <c r="Y21" s="79">
        <f t="shared" si="10"/>
        <v>0</v>
      </c>
      <c r="Z21" s="79">
        <f t="shared" si="11"/>
        <v>0</v>
      </c>
      <c r="AA21" s="149">
        <f t="shared" si="12"/>
        <v>0</v>
      </c>
      <c r="AB21" s="105">
        <f t="shared" si="0"/>
        <v>0</v>
      </c>
      <c r="AC21" s="79">
        <f t="shared" si="0"/>
        <v>0</v>
      </c>
      <c r="AD21" s="79">
        <f t="shared" si="0"/>
        <v>0</v>
      </c>
      <c r="AE21" s="79">
        <f t="shared" si="0"/>
        <v>0</v>
      </c>
      <c r="AF21" s="79">
        <f t="shared" si="0"/>
        <v>0</v>
      </c>
      <c r="AG21" s="79">
        <f t="shared" si="0"/>
        <v>0</v>
      </c>
      <c r="AH21" s="79">
        <f t="shared" si="0"/>
        <v>0</v>
      </c>
      <c r="AI21" s="79">
        <f t="shared" si="0"/>
        <v>0</v>
      </c>
      <c r="AJ21" s="79">
        <f t="shared" si="0"/>
        <v>0</v>
      </c>
      <c r="AK21" s="79">
        <f t="shared" si="0"/>
        <v>0</v>
      </c>
      <c r="AL21" s="79">
        <f t="shared" si="0"/>
        <v>0</v>
      </c>
      <c r="AM21" s="85">
        <f t="shared" si="0"/>
        <v>0</v>
      </c>
    </row>
    <row r="22" spans="1:39" x14ac:dyDescent="0.25">
      <c r="A22" s="1" t="s">
        <v>30</v>
      </c>
      <c r="B22" t="s">
        <v>31</v>
      </c>
      <c r="C22" s="75" t="e">
        <f t="shared" si="1"/>
        <v>#DIV/0!</v>
      </c>
      <c r="D22" s="76">
        <f t="shared" si="2"/>
        <v>0</v>
      </c>
      <c r="E22" s="76">
        <f t="shared" si="3"/>
        <v>0</v>
      </c>
      <c r="F22" s="76">
        <f t="shared" si="4"/>
        <v>0</v>
      </c>
      <c r="G22" s="76">
        <f t="shared" si="5"/>
        <v>0</v>
      </c>
      <c r="H22" s="103">
        <f t="shared" si="6"/>
        <v>0</v>
      </c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2"/>
      <c r="U22" s="79"/>
      <c r="V22" s="78" t="e">
        <f t="shared" si="7"/>
        <v>#DIV/0!</v>
      </c>
      <c r="W22" s="79" t="str">
        <f t="shared" si="8"/>
        <v/>
      </c>
      <c r="X22" s="79">
        <f t="shared" si="9"/>
        <v>0</v>
      </c>
      <c r="Y22" s="79">
        <f t="shared" si="10"/>
        <v>0</v>
      </c>
      <c r="Z22" s="79">
        <f t="shared" si="11"/>
        <v>0</v>
      </c>
      <c r="AA22" s="149">
        <f t="shared" si="12"/>
        <v>0</v>
      </c>
      <c r="AB22" s="105">
        <f t="shared" si="0"/>
        <v>0</v>
      </c>
      <c r="AC22" s="79">
        <f t="shared" si="0"/>
        <v>0</v>
      </c>
      <c r="AD22" s="79">
        <f t="shared" si="0"/>
        <v>0</v>
      </c>
      <c r="AE22" s="79">
        <f t="shared" si="0"/>
        <v>0</v>
      </c>
      <c r="AF22" s="79">
        <f t="shared" si="0"/>
        <v>0</v>
      </c>
      <c r="AG22" s="79">
        <f t="shared" si="0"/>
        <v>0</v>
      </c>
      <c r="AH22" s="79">
        <f t="shared" si="0"/>
        <v>0</v>
      </c>
      <c r="AI22" s="79">
        <f t="shared" si="0"/>
        <v>0</v>
      </c>
      <c r="AJ22" s="79">
        <f t="shared" si="0"/>
        <v>0</v>
      </c>
      <c r="AK22" s="79">
        <f t="shared" si="0"/>
        <v>0</v>
      </c>
      <c r="AL22" s="79">
        <f t="shared" si="0"/>
        <v>0</v>
      </c>
      <c r="AM22" s="85">
        <f t="shared" si="0"/>
        <v>0</v>
      </c>
    </row>
    <row r="23" spans="1:39" x14ac:dyDescent="0.25">
      <c r="A23" s="1" t="s">
        <v>32</v>
      </c>
      <c r="B23" t="s">
        <v>33</v>
      </c>
      <c r="C23" s="75" t="e">
        <f t="shared" si="1"/>
        <v>#DIV/0!</v>
      </c>
      <c r="D23" s="76">
        <f t="shared" si="2"/>
        <v>0</v>
      </c>
      <c r="E23" s="76">
        <f t="shared" si="3"/>
        <v>0</v>
      </c>
      <c r="F23" s="76">
        <f t="shared" si="4"/>
        <v>0</v>
      </c>
      <c r="G23" s="76">
        <f t="shared" si="5"/>
        <v>0</v>
      </c>
      <c r="H23" s="103">
        <f t="shared" si="6"/>
        <v>0</v>
      </c>
      <c r="I23" s="181"/>
      <c r="J23" s="181"/>
      <c r="K23" s="181"/>
      <c r="L23" s="181"/>
      <c r="M23" s="181"/>
      <c r="N23" s="181"/>
      <c r="O23" s="181"/>
      <c r="P23" s="181"/>
      <c r="Q23" s="181"/>
      <c r="R23" s="181"/>
      <c r="S23" s="181"/>
      <c r="T23" s="182"/>
      <c r="U23" s="79"/>
      <c r="V23" s="78" t="e">
        <f t="shared" si="7"/>
        <v>#DIV/0!</v>
      </c>
      <c r="W23" s="79" t="str">
        <f t="shared" si="8"/>
        <v/>
      </c>
      <c r="X23" s="79">
        <f t="shared" si="9"/>
        <v>0</v>
      </c>
      <c r="Y23" s="79">
        <f t="shared" si="10"/>
        <v>0</v>
      </c>
      <c r="Z23" s="79">
        <f t="shared" si="11"/>
        <v>0</v>
      </c>
      <c r="AA23" s="149">
        <f t="shared" si="12"/>
        <v>0</v>
      </c>
      <c r="AB23" s="105">
        <f t="shared" si="0"/>
        <v>0</v>
      </c>
      <c r="AC23" s="79">
        <f t="shared" si="0"/>
        <v>0</v>
      </c>
      <c r="AD23" s="79">
        <f t="shared" si="0"/>
        <v>0</v>
      </c>
      <c r="AE23" s="79">
        <f t="shared" si="0"/>
        <v>0</v>
      </c>
      <c r="AF23" s="79">
        <f t="shared" si="0"/>
        <v>0</v>
      </c>
      <c r="AG23" s="79">
        <f t="shared" si="0"/>
        <v>0</v>
      </c>
      <c r="AH23" s="79">
        <f t="shared" si="0"/>
        <v>0</v>
      </c>
      <c r="AI23" s="79">
        <f t="shared" si="0"/>
        <v>0</v>
      </c>
      <c r="AJ23" s="79">
        <f t="shared" si="0"/>
        <v>0</v>
      </c>
      <c r="AK23" s="79">
        <f t="shared" si="0"/>
        <v>0</v>
      </c>
      <c r="AL23" s="79">
        <f t="shared" si="0"/>
        <v>0</v>
      </c>
      <c r="AM23" s="85">
        <f t="shared" si="0"/>
        <v>0</v>
      </c>
    </row>
    <row r="24" spans="1:39" x14ac:dyDescent="0.25">
      <c r="A24" s="1" t="s">
        <v>34</v>
      </c>
      <c r="B24" t="s">
        <v>35</v>
      </c>
      <c r="C24" s="75" t="e">
        <f t="shared" si="1"/>
        <v>#DIV/0!</v>
      </c>
      <c r="D24" s="76">
        <f t="shared" si="2"/>
        <v>0</v>
      </c>
      <c r="E24" s="76">
        <f t="shared" si="3"/>
        <v>0</v>
      </c>
      <c r="F24" s="76">
        <f t="shared" si="4"/>
        <v>0</v>
      </c>
      <c r="G24" s="76">
        <f t="shared" si="5"/>
        <v>0</v>
      </c>
      <c r="H24" s="103">
        <f t="shared" si="6"/>
        <v>0</v>
      </c>
      <c r="I24" s="181"/>
      <c r="J24" s="181"/>
      <c r="K24" s="181"/>
      <c r="L24" s="181"/>
      <c r="M24" s="181"/>
      <c r="N24" s="181"/>
      <c r="O24" s="181"/>
      <c r="P24" s="181"/>
      <c r="Q24" s="181"/>
      <c r="R24" s="181"/>
      <c r="S24" s="181"/>
      <c r="T24" s="182"/>
      <c r="U24" s="79"/>
      <c r="V24" s="78" t="e">
        <f t="shared" si="7"/>
        <v>#DIV/0!</v>
      </c>
      <c r="W24" s="79" t="str">
        <f t="shared" si="8"/>
        <v/>
      </c>
      <c r="X24" s="79">
        <f t="shared" si="9"/>
        <v>0</v>
      </c>
      <c r="Y24" s="79">
        <f t="shared" si="10"/>
        <v>0</v>
      </c>
      <c r="Z24" s="79">
        <f t="shared" si="11"/>
        <v>0</v>
      </c>
      <c r="AA24" s="149">
        <f t="shared" si="12"/>
        <v>0</v>
      </c>
      <c r="AB24" s="105">
        <f t="shared" si="0"/>
        <v>0</v>
      </c>
      <c r="AC24" s="79">
        <f t="shared" si="0"/>
        <v>0</v>
      </c>
      <c r="AD24" s="79">
        <f t="shared" si="0"/>
        <v>0</v>
      </c>
      <c r="AE24" s="79">
        <f t="shared" si="0"/>
        <v>0</v>
      </c>
      <c r="AF24" s="79">
        <f t="shared" si="0"/>
        <v>0</v>
      </c>
      <c r="AG24" s="79">
        <f t="shared" si="0"/>
        <v>0</v>
      </c>
      <c r="AH24" s="79">
        <f t="shared" si="0"/>
        <v>0</v>
      </c>
      <c r="AI24" s="79">
        <f t="shared" si="0"/>
        <v>0</v>
      </c>
      <c r="AJ24" s="79">
        <f t="shared" si="0"/>
        <v>0</v>
      </c>
      <c r="AK24" s="79">
        <f t="shared" si="0"/>
        <v>0</v>
      </c>
      <c r="AL24" s="79">
        <f t="shared" si="0"/>
        <v>0</v>
      </c>
      <c r="AM24" s="85">
        <f t="shared" si="0"/>
        <v>0</v>
      </c>
    </row>
    <row r="25" spans="1:39" x14ac:dyDescent="0.25">
      <c r="A25" s="1" t="s">
        <v>36</v>
      </c>
      <c r="B25" t="s">
        <v>37</v>
      </c>
      <c r="C25" s="75" t="e">
        <f t="shared" si="1"/>
        <v>#DIV/0!</v>
      </c>
      <c r="D25" s="76">
        <f t="shared" si="2"/>
        <v>0</v>
      </c>
      <c r="E25" s="76">
        <f t="shared" si="3"/>
        <v>0</v>
      </c>
      <c r="F25" s="76">
        <f t="shared" si="4"/>
        <v>0</v>
      </c>
      <c r="G25" s="76">
        <f t="shared" si="5"/>
        <v>0</v>
      </c>
      <c r="H25" s="103">
        <f t="shared" si="6"/>
        <v>0</v>
      </c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2"/>
      <c r="U25" s="79"/>
      <c r="V25" s="78" t="e">
        <f t="shared" si="7"/>
        <v>#DIV/0!</v>
      </c>
      <c r="W25" s="79" t="str">
        <f t="shared" si="8"/>
        <v/>
      </c>
      <c r="X25" s="79">
        <f t="shared" si="9"/>
        <v>0</v>
      </c>
      <c r="Y25" s="79">
        <f t="shared" si="10"/>
        <v>0</v>
      </c>
      <c r="Z25" s="79">
        <f t="shared" si="11"/>
        <v>0</v>
      </c>
      <c r="AA25" s="149">
        <f t="shared" si="12"/>
        <v>0</v>
      </c>
      <c r="AB25" s="105">
        <f t="shared" si="0"/>
        <v>0</v>
      </c>
      <c r="AC25" s="79">
        <f t="shared" si="0"/>
        <v>0</v>
      </c>
      <c r="AD25" s="79">
        <f t="shared" si="0"/>
        <v>0</v>
      </c>
      <c r="AE25" s="79">
        <f t="shared" si="0"/>
        <v>0</v>
      </c>
      <c r="AF25" s="79">
        <f t="shared" si="0"/>
        <v>0</v>
      </c>
      <c r="AG25" s="79">
        <f t="shared" si="0"/>
        <v>0</v>
      </c>
      <c r="AH25" s="79">
        <f t="shared" si="0"/>
        <v>0</v>
      </c>
      <c r="AI25" s="79">
        <f t="shared" si="0"/>
        <v>0</v>
      </c>
      <c r="AJ25" s="79">
        <f t="shared" si="0"/>
        <v>0</v>
      </c>
      <c r="AK25" s="79">
        <f t="shared" si="0"/>
        <v>0</v>
      </c>
      <c r="AL25" s="79">
        <f t="shared" si="0"/>
        <v>0</v>
      </c>
      <c r="AM25" s="85">
        <f t="shared" si="0"/>
        <v>0</v>
      </c>
    </row>
    <row r="26" spans="1:39" x14ac:dyDescent="0.25">
      <c r="A26" s="1" t="s">
        <v>38</v>
      </c>
      <c r="B26" t="s">
        <v>39</v>
      </c>
      <c r="C26" s="75" t="e">
        <f t="shared" si="1"/>
        <v>#DIV/0!</v>
      </c>
      <c r="D26" s="76">
        <f t="shared" si="2"/>
        <v>0</v>
      </c>
      <c r="E26" s="76">
        <f t="shared" si="3"/>
        <v>0</v>
      </c>
      <c r="F26" s="76">
        <f t="shared" si="4"/>
        <v>0</v>
      </c>
      <c r="G26" s="76">
        <f t="shared" si="5"/>
        <v>0</v>
      </c>
      <c r="H26" s="103">
        <f t="shared" si="6"/>
        <v>0</v>
      </c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1"/>
      <c r="T26" s="182"/>
      <c r="U26" s="79"/>
      <c r="V26" s="78" t="e">
        <f t="shared" si="7"/>
        <v>#DIV/0!</v>
      </c>
      <c r="W26" s="79" t="str">
        <f t="shared" si="8"/>
        <v/>
      </c>
      <c r="X26" s="79">
        <f t="shared" si="9"/>
        <v>0</v>
      </c>
      <c r="Y26" s="79">
        <f t="shared" si="10"/>
        <v>0</v>
      </c>
      <c r="Z26" s="79">
        <f t="shared" si="11"/>
        <v>0</v>
      </c>
      <c r="AA26" s="149">
        <f t="shared" si="12"/>
        <v>0</v>
      </c>
      <c r="AB26" s="105">
        <f t="shared" si="0"/>
        <v>0</v>
      </c>
      <c r="AC26" s="79">
        <f t="shared" si="0"/>
        <v>0</v>
      </c>
      <c r="AD26" s="79">
        <f t="shared" si="0"/>
        <v>0</v>
      </c>
      <c r="AE26" s="79">
        <f t="shared" si="0"/>
        <v>0</v>
      </c>
      <c r="AF26" s="79">
        <f t="shared" si="0"/>
        <v>0</v>
      </c>
      <c r="AG26" s="79">
        <f t="shared" si="0"/>
        <v>0</v>
      </c>
      <c r="AH26" s="79">
        <f t="shared" si="0"/>
        <v>0</v>
      </c>
      <c r="AI26" s="79">
        <f t="shared" si="0"/>
        <v>0</v>
      </c>
      <c r="AJ26" s="79">
        <f t="shared" si="0"/>
        <v>0</v>
      </c>
      <c r="AK26" s="79">
        <f t="shared" si="0"/>
        <v>0</v>
      </c>
      <c r="AL26" s="79">
        <f t="shared" si="0"/>
        <v>0</v>
      </c>
      <c r="AM26" s="85">
        <f t="shared" si="0"/>
        <v>0</v>
      </c>
    </row>
    <row r="27" spans="1:39" x14ac:dyDescent="0.25">
      <c r="A27" s="1" t="s">
        <v>40</v>
      </c>
      <c r="B27" t="s">
        <v>41</v>
      </c>
      <c r="C27" s="75" t="e">
        <f t="shared" si="1"/>
        <v>#DIV/0!</v>
      </c>
      <c r="D27" s="76">
        <f t="shared" si="2"/>
        <v>0</v>
      </c>
      <c r="E27" s="76">
        <f t="shared" si="3"/>
        <v>0</v>
      </c>
      <c r="F27" s="76">
        <f t="shared" si="4"/>
        <v>0</v>
      </c>
      <c r="G27" s="76">
        <f t="shared" si="5"/>
        <v>0</v>
      </c>
      <c r="H27" s="103">
        <f t="shared" si="6"/>
        <v>0</v>
      </c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2"/>
      <c r="U27" s="79"/>
      <c r="V27" s="78" t="e">
        <f t="shared" si="7"/>
        <v>#DIV/0!</v>
      </c>
      <c r="W27" s="79" t="str">
        <f t="shared" si="8"/>
        <v/>
      </c>
      <c r="X27" s="79">
        <f t="shared" si="9"/>
        <v>0</v>
      </c>
      <c r="Y27" s="79">
        <f t="shared" si="10"/>
        <v>0</v>
      </c>
      <c r="Z27" s="79">
        <f t="shared" si="11"/>
        <v>0</v>
      </c>
      <c r="AA27" s="149">
        <f t="shared" si="12"/>
        <v>0</v>
      </c>
      <c r="AB27" s="105">
        <f t="shared" si="0"/>
        <v>0</v>
      </c>
      <c r="AC27" s="79">
        <f t="shared" si="0"/>
        <v>0</v>
      </c>
      <c r="AD27" s="79">
        <f t="shared" si="0"/>
        <v>0</v>
      </c>
      <c r="AE27" s="79">
        <f t="shared" si="0"/>
        <v>0</v>
      </c>
      <c r="AF27" s="79">
        <f t="shared" si="0"/>
        <v>0</v>
      </c>
      <c r="AG27" s="79">
        <f t="shared" si="0"/>
        <v>0</v>
      </c>
      <c r="AH27" s="79">
        <f t="shared" si="0"/>
        <v>0</v>
      </c>
      <c r="AI27" s="79">
        <f t="shared" si="0"/>
        <v>0</v>
      </c>
      <c r="AJ27" s="79">
        <f t="shared" si="0"/>
        <v>0</v>
      </c>
      <c r="AK27" s="79">
        <f t="shared" si="0"/>
        <v>0</v>
      </c>
      <c r="AL27" s="79">
        <f t="shared" si="0"/>
        <v>0</v>
      </c>
      <c r="AM27" s="85">
        <f t="shared" si="0"/>
        <v>0</v>
      </c>
    </row>
    <row r="28" spans="1:39" x14ac:dyDescent="0.25">
      <c r="A28" s="1" t="s">
        <v>42</v>
      </c>
      <c r="B28" t="s">
        <v>43</v>
      </c>
      <c r="C28" s="75" t="e">
        <f t="shared" si="1"/>
        <v>#DIV/0!</v>
      </c>
      <c r="D28" s="76">
        <f t="shared" si="2"/>
        <v>0</v>
      </c>
      <c r="E28" s="76">
        <f t="shared" si="3"/>
        <v>0</v>
      </c>
      <c r="F28" s="76">
        <f t="shared" si="4"/>
        <v>0</v>
      </c>
      <c r="G28" s="76">
        <f t="shared" si="5"/>
        <v>0</v>
      </c>
      <c r="H28" s="103">
        <f t="shared" si="6"/>
        <v>0</v>
      </c>
      <c r="I28" s="181"/>
      <c r="J28" s="181"/>
      <c r="K28" s="181"/>
      <c r="L28" s="181"/>
      <c r="M28" s="181"/>
      <c r="N28" s="181"/>
      <c r="O28" s="181"/>
      <c r="P28" s="181"/>
      <c r="Q28" s="181"/>
      <c r="R28" s="181"/>
      <c r="S28" s="181"/>
      <c r="T28" s="182"/>
      <c r="U28" s="79"/>
      <c r="V28" s="78" t="e">
        <f t="shared" si="7"/>
        <v>#DIV/0!</v>
      </c>
      <c r="W28" s="79" t="str">
        <f t="shared" si="8"/>
        <v/>
      </c>
      <c r="X28" s="79">
        <f t="shared" si="9"/>
        <v>0</v>
      </c>
      <c r="Y28" s="79">
        <f t="shared" si="10"/>
        <v>0</v>
      </c>
      <c r="Z28" s="79">
        <f t="shared" si="11"/>
        <v>0</v>
      </c>
      <c r="AA28" s="149">
        <f t="shared" si="12"/>
        <v>0</v>
      </c>
      <c r="AB28" s="105">
        <f t="shared" si="0"/>
        <v>0</v>
      </c>
      <c r="AC28" s="79">
        <f t="shared" si="0"/>
        <v>0</v>
      </c>
      <c r="AD28" s="79">
        <f t="shared" si="0"/>
        <v>0</v>
      </c>
      <c r="AE28" s="79">
        <f t="shared" si="0"/>
        <v>0</v>
      </c>
      <c r="AF28" s="79">
        <f t="shared" si="0"/>
        <v>0</v>
      </c>
      <c r="AG28" s="79">
        <f t="shared" si="0"/>
        <v>0</v>
      </c>
      <c r="AH28" s="79">
        <f t="shared" si="0"/>
        <v>0</v>
      </c>
      <c r="AI28" s="79">
        <f t="shared" si="0"/>
        <v>0</v>
      </c>
      <c r="AJ28" s="79">
        <f t="shared" si="0"/>
        <v>0</v>
      </c>
      <c r="AK28" s="79">
        <f t="shared" si="0"/>
        <v>0</v>
      </c>
      <c r="AL28" s="79">
        <f t="shared" si="0"/>
        <v>0</v>
      </c>
      <c r="AM28" s="85">
        <f t="shared" si="0"/>
        <v>0</v>
      </c>
    </row>
    <row r="29" spans="1:39" x14ac:dyDescent="0.25">
      <c r="A29" s="1" t="s">
        <v>44</v>
      </c>
      <c r="B29" t="s">
        <v>45</v>
      </c>
      <c r="C29" s="75" t="e">
        <f t="shared" si="1"/>
        <v>#DIV/0!</v>
      </c>
      <c r="D29" s="76">
        <f t="shared" si="2"/>
        <v>0</v>
      </c>
      <c r="E29" s="76">
        <f t="shared" si="3"/>
        <v>0</v>
      </c>
      <c r="F29" s="76">
        <f t="shared" si="4"/>
        <v>0</v>
      </c>
      <c r="G29" s="76">
        <f t="shared" si="5"/>
        <v>0</v>
      </c>
      <c r="H29" s="103">
        <f t="shared" si="6"/>
        <v>0</v>
      </c>
      <c r="I29" s="181"/>
      <c r="J29" s="181"/>
      <c r="K29" s="181"/>
      <c r="L29" s="181"/>
      <c r="M29" s="181"/>
      <c r="N29" s="181"/>
      <c r="O29" s="181"/>
      <c r="P29" s="181"/>
      <c r="Q29" s="181"/>
      <c r="R29" s="181"/>
      <c r="S29" s="181"/>
      <c r="T29" s="182"/>
      <c r="U29" s="79"/>
      <c r="V29" s="78" t="e">
        <f t="shared" si="7"/>
        <v>#DIV/0!</v>
      </c>
      <c r="W29" s="79" t="str">
        <f t="shared" si="8"/>
        <v/>
      </c>
      <c r="X29" s="79">
        <f t="shared" si="9"/>
        <v>0</v>
      </c>
      <c r="Y29" s="79">
        <f t="shared" si="10"/>
        <v>0</v>
      </c>
      <c r="Z29" s="79">
        <f t="shared" si="11"/>
        <v>0</v>
      </c>
      <c r="AA29" s="149">
        <f t="shared" si="12"/>
        <v>0</v>
      </c>
      <c r="AB29" s="105">
        <f t="shared" si="0"/>
        <v>0</v>
      </c>
      <c r="AC29" s="79">
        <f t="shared" si="0"/>
        <v>0</v>
      </c>
      <c r="AD29" s="79">
        <f t="shared" si="0"/>
        <v>0</v>
      </c>
      <c r="AE29" s="79">
        <f t="shared" si="0"/>
        <v>0</v>
      </c>
      <c r="AF29" s="79">
        <f t="shared" si="0"/>
        <v>0</v>
      </c>
      <c r="AG29" s="79">
        <f t="shared" si="0"/>
        <v>0</v>
      </c>
      <c r="AH29" s="79">
        <f t="shared" si="0"/>
        <v>0</v>
      </c>
      <c r="AI29" s="79">
        <f t="shared" si="0"/>
        <v>0</v>
      </c>
      <c r="AJ29" s="79">
        <f t="shared" si="0"/>
        <v>0</v>
      </c>
      <c r="AK29" s="79">
        <f t="shared" si="0"/>
        <v>0</v>
      </c>
      <c r="AL29" s="79">
        <f t="shared" si="0"/>
        <v>0</v>
      </c>
      <c r="AM29" s="85">
        <f t="shared" si="0"/>
        <v>0</v>
      </c>
    </row>
    <row r="30" spans="1:39" x14ac:dyDescent="0.25">
      <c r="A30" s="1" t="s">
        <v>46</v>
      </c>
      <c r="B30" t="s">
        <v>47</v>
      </c>
      <c r="C30" s="75" t="e">
        <f t="shared" si="1"/>
        <v>#DIV/0!</v>
      </c>
      <c r="D30" s="76">
        <f t="shared" si="2"/>
        <v>0</v>
      </c>
      <c r="E30" s="76">
        <f t="shared" si="3"/>
        <v>0</v>
      </c>
      <c r="F30" s="76">
        <f t="shared" si="4"/>
        <v>0</v>
      </c>
      <c r="G30" s="76">
        <f t="shared" si="5"/>
        <v>0</v>
      </c>
      <c r="H30" s="103">
        <f t="shared" si="6"/>
        <v>0</v>
      </c>
      <c r="I30" s="181"/>
      <c r="J30" s="181"/>
      <c r="K30" s="181"/>
      <c r="L30" s="181"/>
      <c r="M30" s="181"/>
      <c r="N30" s="181"/>
      <c r="O30" s="181"/>
      <c r="P30" s="181"/>
      <c r="Q30" s="181"/>
      <c r="R30" s="181"/>
      <c r="S30" s="181"/>
      <c r="T30" s="182"/>
      <c r="U30" s="79"/>
      <c r="V30" s="78" t="e">
        <f t="shared" si="7"/>
        <v>#DIV/0!</v>
      </c>
      <c r="W30" s="79" t="str">
        <f t="shared" si="8"/>
        <v/>
      </c>
      <c r="X30" s="79">
        <f t="shared" si="9"/>
        <v>0</v>
      </c>
      <c r="Y30" s="79">
        <f t="shared" si="10"/>
        <v>0</v>
      </c>
      <c r="Z30" s="79">
        <f t="shared" si="11"/>
        <v>0</v>
      </c>
      <c r="AA30" s="149">
        <f t="shared" si="12"/>
        <v>0</v>
      </c>
      <c r="AB30" s="105">
        <f t="shared" si="0"/>
        <v>0</v>
      </c>
      <c r="AC30" s="79">
        <f t="shared" si="0"/>
        <v>0</v>
      </c>
      <c r="AD30" s="79">
        <f t="shared" si="0"/>
        <v>0</v>
      </c>
      <c r="AE30" s="79">
        <f t="shared" si="0"/>
        <v>0</v>
      </c>
      <c r="AF30" s="79">
        <f t="shared" si="0"/>
        <v>0</v>
      </c>
      <c r="AG30" s="79">
        <f t="shared" si="0"/>
        <v>0</v>
      </c>
      <c r="AH30" s="79">
        <f t="shared" si="0"/>
        <v>0</v>
      </c>
      <c r="AI30" s="79">
        <f t="shared" si="0"/>
        <v>0</v>
      </c>
      <c r="AJ30" s="79">
        <f t="shared" si="0"/>
        <v>0</v>
      </c>
      <c r="AK30" s="79">
        <f t="shared" si="0"/>
        <v>0</v>
      </c>
      <c r="AL30" s="79">
        <f t="shared" si="0"/>
        <v>0</v>
      </c>
      <c r="AM30" s="85">
        <f t="shared" si="0"/>
        <v>0</v>
      </c>
    </row>
    <row r="31" spans="1:39" x14ac:dyDescent="0.25">
      <c r="A31" s="1" t="s">
        <v>48</v>
      </c>
      <c r="B31" t="s">
        <v>49</v>
      </c>
      <c r="C31" s="75" t="e">
        <f t="shared" si="1"/>
        <v>#DIV/0!</v>
      </c>
      <c r="D31" s="76">
        <f t="shared" si="2"/>
        <v>0</v>
      </c>
      <c r="E31" s="76">
        <f t="shared" si="3"/>
        <v>0</v>
      </c>
      <c r="F31" s="76">
        <f t="shared" si="4"/>
        <v>0</v>
      </c>
      <c r="G31" s="76">
        <f t="shared" si="5"/>
        <v>0</v>
      </c>
      <c r="H31" s="103">
        <f t="shared" si="6"/>
        <v>0</v>
      </c>
      <c r="I31" s="181"/>
      <c r="J31" s="181"/>
      <c r="K31" s="181"/>
      <c r="L31" s="181"/>
      <c r="M31" s="181"/>
      <c r="N31" s="181"/>
      <c r="O31" s="181"/>
      <c r="P31" s="181"/>
      <c r="Q31" s="181"/>
      <c r="R31" s="181"/>
      <c r="S31" s="181"/>
      <c r="T31" s="182"/>
      <c r="U31" s="79"/>
      <c r="V31" s="78" t="e">
        <f t="shared" si="7"/>
        <v>#DIV/0!</v>
      </c>
      <c r="W31" s="79" t="str">
        <f t="shared" si="8"/>
        <v/>
      </c>
      <c r="X31" s="79">
        <f t="shared" si="9"/>
        <v>0</v>
      </c>
      <c r="Y31" s="79">
        <f t="shared" si="10"/>
        <v>0</v>
      </c>
      <c r="Z31" s="79">
        <f t="shared" si="11"/>
        <v>0</v>
      </c>
      <c r="AA31" s="149">
        <f t="shared" si="12"/>
        <v>0</v>
      </c>
      <c r="AB31" s="105">
        <f t="shared" si="0"/>
        <v>0</v>
      </c>
      <c r="AC31" s="79">
        <f t="shared" si="0"/>
        <v>0</v>
      </c>
      <c r="AD31" s="79">
        <f t="shared" si="0"/>
        <v>0</v>
      </c>
      <c r="AE31" s="79">
        <f t="shared" si="0"/>
        <v>0</v>
      </c>
      <c r="AF31" s="79">
        <f t="shared" si="0"/>
        <v>0</v>
      </c>
      <c r="AG31" s="79">
        <f t="shared" si="0"/>
        <v>0</v>
      </c>
      <c r="AH31" s="79">
        <f t="shared" si="0"/>
        <v>0</v>
      </c>
      <c r="AI31" s="79">
        <f t="shared" si="0"/>
        <v>0</v>
      </c>
      <c r="AJ31" s="79">
        <f t="shared" si="0"/>
        <v>0</v>
      </c>
      <c r="AK31" s="79">
        <f t="shared" si="0"/>
        <v>0</v>
      </c>
      <c r="AL31" s="79">
        <f t="shared" si="0"/>
        <v>0</v>
      </c>
      <c r="AM31" s="85">
        <f t="shared" si="0"/>
        <v>0</v>
      </c>
    </row>
    <row r="32" spans="1:39" x14ac:dyDescent="0.25">
      <c r="A32" s="1" t="s">
        <v>50</v>
      </c>
      <c r="B32" t="s">
        <v>51</v>
      </c>
      <c r="C32" s="75" t="e">
        <f t="shared" si="1"/>
        <v>#DIV/0!</v>
      </c>
      <c r="D32" s="76">
        <f t="shared" si="2"/>
        <v>0</v>
      </c>
      <c r="E32" s="76">
        <f t="shared" si="3"/>
        <v>0</v>
      </c>
      <c r="F32" s="76">
        <f t="shared" si="4"/>
        <v>0</v>
      </c>
      <c r="G32" s="76">
        <f t="shared" si="5"/>
        <v>0</v>
      </c>
      <c r="H32" s="103">
        <f t="shared" si="6"/>
        <v>0</v>
      </c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2"/>
      <c r="U32" s="79"/>
      <c r="V32" s="78" t="e">
        <f t="shared" si="7"/>
        <v>#DIV/0!</v>
      </c>
      <c r="W32" s="79" t="str">
        <f t="shared" si="8"/>
        <v/>
      </c>
      <c r="X32" s="79">
        <f t="shared" si="9"/>
        <v>0</v>
      </c>
      <c r="Y32" s="79">
        <f t="shared" si="10"/>
        <v>0</v>
      </c>
      <c r="Z32" s="79">
        <f t="shared" si="11"/>
        <v>0</v>
      </c>
      <c r="AA32" s="149">
        <f t="shared" si="12"/>
        <v>0</v>
      </c>
      <c r="AB32" s="105">
        <f t="shared" si="0"/>
        <v>0</v>
      </c>
      <c r="AC32" s="79">
        <f t="shared" si="0"/>
        <v>0</v>
      </c>
      <c r="AD32" s="79">
        <f t="shared" si="0"/>
        <v>0</v>
      </c>
      <c r="AE32" s="79">
        <f t="shared" si="0"/>
        <v>0</v>
      </c>
      <c r="AF32" s="79">
        <f t="shared" si="0"/>
        <v>0</v>
      </c>
      <c r="AG32" s="79">
        <f t="shared" si="0"/>
        <v>0</v>
      </c>
      <c r="AH32" s="79">
        <f t="shared" si="0"/>
        <v>0</v>
      </c>
      <c r="AI32" s="79">
        <f t="shared" si="0"/>
        <v>0</v>
      </c>
      <c r="AJ32" s="79">
        <f t="shared" si="0"/>
        <v>0</v>
      </c>
      <c r="AK32" s="79">
        <f t="shared" si="0"/>
        <v>0</v>
      </c>
      <c r="AL32" s="79">
        <f t="shared" si="0"/>
        <v>0</v>
      </c>
      <c r="AM32" s="85">
        <f t="shared" si="0"/>
        <v>0</v>
      </c>
    </row>
    <row r="33" spans="1:39" x14ac:dyDescent="0.25">
      <c r="A33" s="1" t="s">
        <v>52</v>
      </c>
      <c r="B33" t="s">
        <v>53</v>
      </c>
      <c r="C33" s="75" t="e">
        <f t="shared" si="1"/>
        <v>#DIV/0!</v>
      </c>
      <c r="D33" s="76">
        <f t="shared" si="2"/>
        <v>0</v>
      </c>
      <c r="E33" s="76">
        <f t="shared" si="3"/>
        <v>0</v>
      </c>
      <c r="F33" s="76">
        <f t="shared" si="4"/>
        <v>0</v>
      </c>
      <c r="G33" s="76">
        <f t="shared" si="5"/>
        <v>0</v>
      </c>
      <c r="H33" s="103">
        <f t="shared" si="6"/>
        <v>0</v>
      </c>
      <c r="I33" s="181"/>
      <c r="J33" s="181"/>
      <c r="K33" s="181"/>
      <c r="L33" s="181"/>
      <c r="M33" s="181"/>
      <c r="N33" s="181"/>
      <c r="O33" s="181"/>
      <c r="P33" s="181"/>
      <c r="Q33" s="181"/>
      <c r="R33" s="181"/>
      <c r="S33" s="181"/>
      <c r="T33" s="182"/>
      <c r="U33" s="79"/>
      <c r="V33" s="78" t="e">
        <f t="shared" si="7"/>
        <v>#DIV/0!</v>
      </c>
      <c r="W33" s="79" t="str">
        <f t="shared" si="8"/>
        <v/>
      </c>
      <c r="X33" s="79">
        <f t="shared" si="9"/>
        <v>0</v>
      </c>
      <c r="Y33" s="79">
        <f t="shared" si="10"/>
        <v>0</v>
      </c>
      <c r="Z33" s="79">
        <f t="shared" si="11"/>
        <v>0</v>
      </c>
      <c r="AA33" s="149">
        <f t="shared" si="12"/>
        <v>0</v>
      </c>
      <c r="AB33" s="105">
        <f t="shared" si="0"/>
        <v>0</v>
      </c>
      <c r="AC33" s="79">
        <f t="shared" si="0"/>
        <v>0</v>
      </c>
      <c r="AD33" s="79">
        <f t="shared" si="0"/>
        <v>0</v>
      </c>
      <c r="AE33" s="79">
        <f t="shared" si="0"/>
        <v>0</v>
      </c>
      <c r="AF33" s="79">
        <f t="shared" si="0"/>
        <v>0</v>
      </c>
      <c r="AG33" s="79">
        <f t="shared" si="0"/>
        <v>0</v>
      </c>
      <c r="AH33" s="79">
        <f t="shared" si="0"/>
        <v>0</v>
      </c>
      <c r="AI33" s="79">
        <f t="shared" si="0"/>
        <v>0</v>
      </c>
      <c r="AJ33" s="79">
        <f t="shared" si="0"/>
        <v>0</v>
      </c>
      <c r="AK33" s="79">
        <f t="shared" si="0"/>
        <v>0</v>
      </c>
      <c r="AL33" s="79">
        <f t="shared" si="0"/>
        <v>0</v>
      </c>
      <c r="AM33" s="85">
        <f t="shared" si="0"/>
        <v>0</v>
      </c>
    </row>
    <row r="34" spans="1:39" x14ac:dyDescent="0.25">
      <c r="A34" s="1" t="s">
        <v>54</v>
      </c>
      <c r="B34" t="s">
        <v>55</v>
      </c>
      <c r="C34" s="75" t="e">
        <f t="shared" si="1"/>
        <v>#DIV/0!</v>
      </c>
      <c r="D34" s="76">
        <f t="shared" si="2"/>
        <v>0</v>
      </c>
      <c r="E34" s="76">
        <f t="shared" si="3"/>
        <v>0</v>
      </c>
      <c r="F34" s="76">
        <f t="shared" si="4"/>
        <v>0</v>
      </c>
      <c r="G34" s="76">
        <f t="shared" si="5"/>
        <v>0</v>
      </c>
      <c r="H34" s="103">
        <f t="shared" si="6"/>
        <v>0</v>
      </c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2"/>
      <c r="U34" s="79"/>
      <c r="V34" s="78" t="e">
        <f t="shared" si="7"/>
        <v>#DIV/0!</v>
      </c>
      <c r="W34" s="79" t="str">
        <f t="shared" si="8"/>
        <v/>
      </c>
      <c r="X34" s="79">
        <f t="shared" si="9"/>
        <v>0</v>
      </c>
      <c r="Y34" s="79">
        <f t="shared" si="10"/>
        <v>0</v>
      </c>
      <c r="Z34" s="79">
        <f t="shared" si="11"/>
        <v>0</v>
      </c>
      <c r="AA34" s="149">
        <f t="shared" si="12"/>
        <v>0</v>
      </c>
      <c r="AB34" s="105">
        <f t="shared" si="0"/>
        <v>0</v>
      </c>
      <c r="AC34" s="79">
        <f t="shared" si="0"/>
        <v>0</v>
      </c>
      <c r="AD34" s="79">
        <f t="shared" si="0"/>
        <v>0</v>
      </c>
      <c r="AE34" s="79">
        <f t="shared" si="0"/>
        <v>0</v>
      </c>
      <c r="AF34" s="79">
        <f t="shared" si="0"/>
        <v>0</v>
      </c>
      <c r="AG34" s="79">
        <f t="shared" si="0"/>
        <v>0</v>
      </c>
      <c r="AH34" s="79">
        <f t="shared" si="0"/>
        <v>0</v>
      </c>
      <c r="AI34" s="79">
        <f t="shared" si="0"/>
        <v>0</v>
      </c>
      <c r="AJ34" s="79">
        <f t="shared" si="0"/>
        <v>0</v>
      </c>
      <c r="AK34" s="79">
        <f t="shared" si="0"/>
        <v>0</v>
      </c>
      <c r="AL34" s="79">
        <f t="shared" si="0"/>
        <v>0</v>
      </c>
      <c r="AM34" s="85">
        <f t="shared" si="0"/>
        <v>0</v>
      </c>
    </row>
    <row r="35" spans="1:39" x14ac:dyDescent="0.25">
      <c r="A35" s="1" t="s">
        <v>56</v>
      </c>
      <c r="B35" t="s">
        <v>57</v>
      </c>
      <c r="C35" s="75" t="e">
        <f t="shared" si="1"/>
        <v>#DIV/0!</v>
      </c>
      <c r="D35" s="76">
        <f t="shared" si="2"/>
        <v>0</v>
      </c>
      <c r="E35" s="76">
        <f t="shared" si="3"/>
        <v>0</v>
      </c>
      <c r="F35" s="76">
        <f t="shared" si="4"/>
        <v>0</v>
      </c>
      <c r="G35" s="76">
        <f t="shared" si="5"/>
        <v>0</v>
      </c>
      <c r="H35" s="103">
        <f t="shared" si="6"/>
        <v>0</v>
      </c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1"/>
      <c r="T35" s="182"/>
      <c r="U35" s="79"/>
      <c r="V35" s="78" t="e">
        <f t="shared" si="7"/>
        <v>#DIV/0!</v>
      </c>
      <c r="W35" s="79" t="str">
        <f t="shared" si="8"/>
        <v/>
      </c>
      <c r="X35" s="79">
        <f t="shared" si="9"/>
        <v>0</v>
      </c>
      <c r="Y35" s="79">
        <f t="shared" si="10"/>
        <v>0</v>
      </c>
      <c r="Z35" s="79">
        <f t="shared" si="11"/>
        <v>0</v>
      </c>
      <c r="AA35" s="149">
        <f t="shared" si="12"/>
        <v>0</v>
      </c>
      <c r="AB35" s="105">
        <f t="shared" si="0"/>
        <v>0</v>
      </c>
      <c r="AC35" s="79">
        <f t="shared" si="0"/>
        <v>0</v>
      </c>
      <c r="AD35" s="79">
        <f t="shared" si="0"/>
        <v>0</v>
      </c>
      <c r="AE35" s="79">
        <f t="shared" si="0"/>
        <v>0</v>
      </c>
      <c r="AF35" s="79">
        <f t="shared" si="0"/>
        <v>0</v>
      </c>
      <c r="AG35" s="79">
        <f t="shared" si="0"/>
        <v>0</v>
      </c>
      <c r="AH35" s="79">
        <f t="shared" si="0"/>
        <v>0</v>
      </c>
      <c r="AI35" s="79">
        <f t="shared" si="0"/>
        <v>0</v>
      </c>
      <c r="AJ35" s="79">
        <f t="shared" si="0"/>
        <v>0</v>
      </c>
      <c r="AK35" s="79">
        <f t="shared" si="0"/>
        <v>0</v>
      </c>
      <c r="AL35" s="79">
        <f t="shared" si="0"/>
        <v>0</v>
      </c>
      <c r="AM35" s="85">
        <f t="shared" si="0"/>
        <v>0</v>
      </c>
    </row>
    <row r="36" spans="1:39" x14ac:dyDescent="0.25">
      <c r="A36" s="1" t="s">
        <v>58</v>
      </c>
      <c r="B36" t="s">
        <v>59</v>
      </c>
      <c r="C36" s="75" t="e">
        <f t="shared" si="1"/>
        <v>#DIV/0!</v>
      </c>
      <c r="D36" s="76">
        <f t="shared" si="2"/>
        <v>0</v>
      </c>
      <c r="E36" s="76">
        <f t="shared" si="3"/>
        <v>0</v>
      </c>
      <c r="F36" s="76">
        <f t="shared" si="4"/>
        <v>0</v>
      </c>
      <c r="G36" s="76">
        <f t="shared" si="5"/>
        <v>0</v>
      </c>
      <c r="H36" s="103">
        <f t="shared" si="6"/>
        <v>0</v>
      </c>
      <c r="I36" s="181"/>
      <c r="J36" s="181"/>
      <c r="K36" s="181"/>
      <c r="L36" s="181"/>
      <c r="M36" s="181"/>
      <c r="N36" s="181"/>
      <c r="O36" s="181"/>
      <c r="P36" s="181"/>
      <c r="Q36" s="181"/>
      <c r="R36" s="181"/>
      <c r="S36" s="181"/>
      <c r="T36" s="182"/>
      <c r="U36" s="79"/>
      <c r="V36" s="78" t="e">
        <f t="shared" si="7"/>
        <v>#DIV/0!</v>
      </c>
      <c r="W36" s="79" t="str">
        <f t="shared" si="8"/>
        <v/>
      </c>
      <c r="X36" s="79">
        <f t="shared" si="9"/>
        <v>0</v>
      </c>
      <c r="Y36" s="79">
        <f t="shared" si="10"/>
        <v>0</v>
      </c>
      <c r="Z36" s="79">
        <f t="shared" si="11"/>
        <v>0</v>
      </c>
      <c r="AA36" s="149">
        <f t="shared" si="12"/>
        <v>0</v>
      </c>
      <c r="AB36" s="105">
        <f t="shared" si="0"/>
        <v>0</v>
      </c>
      <c r="AC36" s="79">
        <f t="shared" si="0"/>
        <v>0</v>
      </c>
      <c r="AD36" s="79">
        <f t="shared" si="0"/>
        <v>0</v>
      </c>
      <c r="AE36" s="79">
        <f t="shared" si="0"/>
        <v>0</v>
      </c>
      <c r="AF36" s="79">
        <f t="shared" si="0"/>
        <v>0</v>
      </c>
      <c r="AG36" s="79">
        <f t="shared" si="0"/>
        <v>0</v>
      </c>
      <c r="AH36" s="79">
        <f t="shared" si="0"/>
        <v>0</v>
      </c>
      <c r="AI36" s="79">
        <f t="shared" si="0"/>
        <v>0</v>
      </c>
      <c r="AJ36" s="79">
        <f t="shared" si="0"/>
        <v>0</v>
      </c>
      <c r="AK36" s="79">
        <f t="shared" si="0"/>
        <v>0</v>
      </c>
      <c r="AL36" s="79">
        <f t="shared" si="0"/>
        <v>0</v>
      </c>
      <c r="AM36" s="85">
        <f t="shared" si="0"/>
        <v>0</v>
      </c>
    </row>
    <row r="37" spans="1:39" x14ac:dyDescent="0.25">
      <c r="A37" s="1" t="s">
        <v>60</v>
      </c>
      <c r="B37" t="s">
        <v>61</v>
      </c>
      <c r="C37" s="75" t="e">
        <f t="shared" si="1"/>
        <v>#DIV/0!</v>
      </c>
      <c r="D37" s="76">
        <f t="shared" si="2"/>
        <v>0</v>
      </c>
      <c r="E37" s="76">
        <f t="shared" si="3"/>
        <v>0</v>
      </c>
      <c r="F37" s="76">
        <f t="shared" si="4"/>
        <v>0</v>
      </c>
      <c r="G37" s="76">
        <f t="shared" si="5"/>
        <v>0</v>
      </c>
      <c r="H37" s="103">
        <f t="shared" si="6"/>
        <v>0</v>
      </c>
      <c r="I37" s="181"/>
      <c r="J37" s="181"/>
      <c r="K37" s="181"/>
      <c r="L37" s="181"/>
      <c r="M37" s="181"/>
      <c r="N37" s="181"/>
      <c r="O37" s="181"/>
      <c r="P37" s="181"/>
      <c r="Q37" s="181"/>
      <c r="R37" s="181"/>
      <c r="S37" s="181"/>
      <c r="T37" s="182"/>
      <c r="U37" s="79"/>
      <c r="V37" s="78" t="e">
        <f t="shared" si="7"/>
        <v>#DIV/0!</v>
      </c>
      <c r="W37" s="79" t="str">
        <f t="shared" si="8"/>
        <v/>
      </c>
      <c r="X37" s="79">
        <f t="shared" si="9"/>
        <v>0</v>
      </c>
      <c r="Y37" s="79">
        <f t="shared" si="10"/>
        <v>0</v>
      </c>
      <c r="Z37" s="79">
        <f t="shared" si="11"/>
        <v>0</v>
      </c>
      <c r="AA37" s="149">
        <f t="shared" si="12"/>
        <v>0</v>
      </c>
      <c r="AB37" s="105">
        <f t="shared" si="0"/>
        <v>0</v>
      </c>
      <c r="AC37" s="79">
        <f t="shared" si="0"/>
        <v>0</v>
      </c>
      <c r="AD37" s="79">
        <f t="shared" si="0"/>
        <v>0</v>
      </c>
      <c r="AE37" s="79">
        <f t="shared" si="0"/>
        <v>0</v>
      </c>
      <c r="AF37" s="79">
        <f t="shared" si="0"/>
        <v>0</v>
      </c>
      <c r="AG37" s="79">
        <f t="shared" si="0"/>
        <v>0</v>
      </c>
      <c r="AH37" s="79">
        <f t="shared" si="0"/>
        <v>0</v>
      </c>
      <c r="AI37" s="79">
        <f t="shared" si="0"/>
        <v>0</v>
      </c>
      <c r="AJ37" s="79">
        <f t="shared" si="0"/>
        <v>0</v>
      </c>
      <c r="AK37" s="79">
        <f t="shared" si="0"/>
        <v>0</v>
      </c>
      <c r="AL37" s="79">
        <f t="shared" si="0"/>
        <v>0</v>
      </c>
      <c r="AM37" s="85">
        <f t="shared" si="0"/>
        <v>0</v>
      </c>
    </row>
    <row r="38" spans="1:39" x14ac:dyDescent="0.25">
      <c r="A38" s="1" t="s">
        <v>62</v>
      </c>
      <c r="B38" t="s">
        <v>63</v>
      </c>
      <c r="C38" s="75" t="e">
        <f t="shared" si="1"/>
        <v>#DIV/0!</v>
      </c>
      <c r="D38" s="76">
        <f t="shared" si="2"/>
        <v>0</v>
      </c>
      <c r="E38" s="76">
        <f t="shared" si="3"/>
        <v>0</v>
      </c>
      <c r="F38" s="76">
        <f t="shared" si="4"/>
        <v>0</v>
      </c>
      <c r="G38" s="76">
        <f t="shared" si="5"/>
        <v>0</v>
      </c>
      <c r="H38" s="103">
        <f t="shared" si="6"/>
        <v>0</v>
      </c>
      <c r="I38" s="181"/>
      <c r="J38" s="181"/>
      <c r="K38" s="181"/>
      <c r="L38" s="181"/>
      <c r="M38" s="181"/>
      <c r="N38" s="181"/>
      <c r="O38" s="181"/>
      <c r="P38" s="181"/>
      <c r="Q38" s="181"/>
      <c r="R38" s="181"/>
      <c r="S38" s="181"/>
      <c r="T38" s="182"/>
      <c r="U38" s="79"/>
      <c r="V38" s="78" t="e">
        <f t="shared" si="7"/>
        <v>#DIV/0!</v>
      </c>
      <c r="W38" s="79" t="str">
        <f t="shared" si="8"/>
        <v/>
      </c>
      <c r="X38" s="79">
        <f t="shared" si="9"/>
        <v>0</v>
      </c>
      <c r="Y38" s="79">
        <f t="shared" si="10"/>
        <v>0</v>
      </c>
      <c r="Z38" s="79">
        <f t="shared" si="11"/>
        <v>0</v>
      </c>
      <c r="AA38" s="149">
        <f t="shared" si="12"/>
        <v>0</v>
      </c>
      <c r="AB38" s="105">
        <f t="shared" si="0"/>
        <v>0</v>
      </c>
      <c r="AC38" s="79">
        <f t="shared" si="0"/>
        <v>0</v>
      </c>
      <c r="AD38" s="79">
        <f t="shared" si="0"/>
        <v>0</v>
      </c>
      <c r="AE38" s="79">
        <f t="shared" ref="AC38:AM50" si="13">IFERROR(L38/L$14,0)</f>
        <v>0</v>
      </c>
      <c r="AF38" s="79">
        <f t="shared" si="13"/>
        <v>0</v>
      </c>
      <c r="AG38" s="79">
        <f t="shared" si="13"/>
        <v>0</v>
      </c>
      <c r="AH38" s="79">
        <f t="shared" si="13"/>
        <v>0</v>
      </c>
      <c r="AI38" s="79">
        <f t="shared" si="13"/>
        <v>0</v>
      </c>
      <c r="AJ38" s="79">
        <f t="shared" si="13"/>
        <v>0</v>
      </c>
      <c r="AK38" s="79">
        <f t="shared" si="13"/>
        <v>0</v>
      </c>
      <c r="AL38" s="79">
        <f t="shared" si="13"/>
        <v>0</v>
      </c>
      <c r="AM38" s="85">
        <f t="shared" si="13"/>
        <v>0</v>
      </c>
    </row>
    <row r="39" spans="1:39" x14ac:dyDescent="0.25">
      <c r="A39" s="1" t="s">
        <v>64</v>
      </c>
      <c r="B39" t="s">
        <v>65</v>
      </c>
      <c r="C39" s="75" t="e">
        <f t="shared" si="1"/>
        <v>#DIV/0!</v>
      </c>
      <c r="D39" s="76">
        <f t="shared" si="2"/>
        <v>0</v>
      </c>
      <c r="E39" s="76">
        <f t="shared" si="3"/>
        <v>0</v>
      </c>
      <c r="F39" s="76">
        <f t="shared" si="4"/>
        <v>0</v>
      </c>
      <c r="G39" s="76">
        <f t="shared" si="5"/>
        <v>0</v>
      </c>
      <c r="H39" s="103">
        <f t="shared" si="6"/>
        <v>0</v>
      </c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2"/>
      <c r="U39" s="79"/>
      <c r="V39" s="78" t="e">
        <f t="shared" si="7"/>
        <v>#DIV/0!</v>
      </c>
      <c r="W39" s="79" t="str">
        <f t="shared" si="8"/>
        <v/>
      </c>
      <c r="X39" s="79">
        <f t="shared" si="9"/>
        <v>0</v>
      </c>
      <c r="Y39" s="79">
        <f t="shared" si="10"/>
        <v>0</v>
      </c>
      <c r="Z39" s="79">
        <f t="shared" si="11"/>
        <v>0</v>
      </c>
      <c r="AA39" s="149">
        <f t="shared" si="12"/>
        <v>0</v>
      </c>
      <c r="AB39" s="105">
        <f t="shared" ref="AB39:AB50" si="14">IFERROR(I39/I$14,0)</f>
        <v>0</v>
      </c>
      <c r="AC39" s="79">
        <f t="shared" si="13"/>
        <v>0</v>
      </c>
      <c r="AD39" s="79">
        <f t="shared" si="13"/>
        <v>0</v>
      </c>
      <c r="AE39" s="79">
        <f t="shared" si="13"/>
        <v>0</v>
      </c>
      <c r="AF39" s="79">
        <f t="shared" si="13"/>
        <v>0</v>
      </c>
      <c r="AG39" s="79">
        <f t="shared" si="13"/>
        <v>0</v>
      </c>
      <c r="AH39" s="79">
        <f t="shared" si="13"/>
        <v>0</v>
      </c>
      <c r="AI39" s="79">
        <f t="shared" si="13"/>
        <v>0</v>
      </c>
      <c r="AJ39" s="79">
        <f t="shared" si="13"/>
        <v>0</v>
      </c>
      <c r="AK39" s="79">
        <f t="shared" si="13"/>
        <v>0</v>
      </c>
      <c r="AL39" s="79">
        <f t="shared" si="13"/>
        <v>0</v>
      </c>
      <c r="AM39" s="85">
        <f t="shared" si="13"/>
        <v>0</v>
      </c>
    </row>
    <row r="40" spans="1:39" x14ac:dyDescent="0.25">
      <c r="A40" s="1" t="s">
        <v>66</v>
      </c>
      <c r="B40" t="s">
        <v>67</v>
      </c>
      <c r="C40" s="75" t="e">
        <f t="shared" si="1"/>
        <v>#DIV/0!</v>
      </c>
      <c r="D40" s="76">
        <f t="shared" si="2"/>
        <v>0</v>
      </c>
      <c r="E40" s="76">
        <f t="shared" si="3"/>
        <v>0</v>
      </c>
      <c r="F40" s="76">
        <f t="shared" si="4"/>
        <v>0</v>
      </c>
      <c r="G40" s="76">
        <f t="shared" si="5"/>
        <v>0</v>
      </c>
      <c r="H40" s="103">
        <f t="shared" si="6"/>
        <v>0</v>
      </c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2"/>
      <c r="U40" s="79"/>
      <c r="V40" s="78" t="e">
        <f t="shared" si="7"/>
        <v>#DIV/0!</v>
      </c>
      <c r="W40" s="79" t="str">
        <f t="shared" si="8"/>
        <v/>
      </c>
      <c r="X40" s="79">
        <f t="shared" si="9"/>
        <v>0</v>
      </c>
      <c r="Y40" s="79">
        <f t="shared" si="10"/>
        <v>0</v>
      </c>
      <c r="Z40" s="79">
        <f t="shared" si="11"/>
        <v>0</v>
      </c>
      <c r="AA40" s="149">
        <f t="shared" si="12"/>
        <v>0</v>
      </c>
      <c r="AB40" s="105">
        <f t="shared" si="14"/>
        <v>0</v>
      </c>
      <c r="AC40" s="79">
        <f t="shared" si="13"/>
        <v>0</v>
      </c>
      <c r="AD40" s="79">
        <f t="shared" si="13"/>
        <v>0</v>
      </c>
      <c r="AE40" s="79">
        <f t="shared" si="13"/>
        <v>0</v>
      </c>
      <c r="AF40" s="79">
        <f t="shared" si="13"/>
        <v>0</v>
      </c>
      <c r="AG40" s="79">
        <f t="shared" si="13"/>
        <v>0</v>
      </c>
      <c r="AH40" s="79">
        <f t="shared" si="13"/>
        <v>0</v>
      </c>
      <c r="AI40" s="79">
        <f t="shared" si="13"/>
        <v>0</v>
      </c>
      <c r="AJ40" s="79">
        <f t="shared" si="13"/>
        <v>0</v>
      </c>
      <c r="AK40" s="79">
        <f t="shared" si="13"/>
        <v>0</v>
      </c>
      <c r="AL40" s="79">
        <f t="shared" si="13"/>
        <v>0</v>
      </c>
      <c r="AM40" s="85">
        <f t="shared" si="13"/>
        <v>0</v>
      </c>
    </row>
    <row r="41" spans="1:39" x14ac:dyDescent="0.25">
      <c r="A41" s="1" t="s">
        <v>68</v>
      </c>
      <c r="B41" t="s">
        <v>69</v>
      </c>
      <c r="C41" s="75" t="e">
        <f t="shared" si="1"/>
        <v>#DIV/0!</v>
      </c>
      <c r="D41" s="76">
        <f t="shared" si="2"/>
        <v>0</v>
      </c>
      <c r="E41" s="76">
        <f t="shared" si="3"/>
        <v>0</v>
      </c>
      <c r="F41" s="76">
        <f t="shared" si="4"/>
        <v>0</v>
      </c>
      <c r="G41" s="76">
        <f t="shared" si="5"/>
        <v>0</v>
      </c>
      <c r="H41" s="103">
        <f t="shared" si="6"/>
        <v>0</v>
      </c>
      <c r="I41" s="181"/>
      <c r="J41" s="181"/>
      <c r="K41" s="181"/>
      <c r="L41" s="181"/>
      <c r="M41" s="181"/>
      <c r="N41" s="181"/>
      <c r="O41" s="181"/>
      <c r="P41" s="181"/>
      <c r="Q41" s="181"/>
      <c r="R41" s="181"/>
      <c r="S41" s="181"/>
      <c r="T41" s="182"/>
      <c r="U41" s="79"/>
      <c r="V41" s="78" t="e">
        <f t="shared" si="7"/>
        <v>#DIV/0!</v>
      </c>
      <c r="W41" s="79" t="str">
        <f t="shared" si="8"/>
        <v/>
      </c>
      <c r="X41" s="79">
        <f t="shared" si="9"/>
        <v>0</v>
      </c>
      <c r="Y41" s="79">
        <f t="shared" si="10"/>
        <v>0</v>
      </c>
      <c r="Z41" s="79">
        <f t="shared" si="11"/>
        <v>0</v>
      </c>
      <c r="AA41" s="149">
        <f t="shared" si="12"/>
        <v>0</v>
      </c>
      <c r="AB41" s="105">
        <f t="shared" si="14"/>
        <v>0</v>
      </c>
      <c r="AC41" s="79">
        <f t="shared" si="13"/>
        <v>0</v>
      </c>
      <c r="AD41" s="79">
        <f t="shared" si="13"/>
        <v>0</v>
      </c>
      <c r="AE41" s="79">
        <f t="shared" si="13"/>
        <v>0</v>
      </c>
      <c r="AF41" s="79">
        <f t="shared" si="13"/>
        <v>0</v>
      </c>
      <c r="AG41" s="79">
        <f t="shared" si="13"/>
        <v>0</v>
      </c>
      <c r="AH41" s="79">
        <f t="shared" si="13"/>
        <v>0</v>
      </c>
      <c r="AI41" s="79">
        <f t="shared" si="13"/>
        <v>0</v>
      </c>
      <c r="AJ41" s="79">
        <f t="shared" si="13"/>
        <v>0</v>
      </c>
      <c r="AK41" s="79">
        <f t="shared" si="13"/>
        <v>0</v>
      </c>
      <c r="AL41" s="79">
        <f t="shared" si="13"/>
        <v>0</v>
      </c>
      <c r="AM41" s="85">
        <f t="shared" si="13"/>
        <v>0</v>
      </c>
    </row>
    <row r="42" spans="1:39" x14ac:dyDescent="0.25">
      <c r="A42" s="1" t="s">
        <v>70</v>
      </c>
      <c r="B42" t="s">
        <v>71</v>
      </c>
      <c r="C42" s="75" t="e">
        <f t="shared" si="1"/>
        <v>#DIV/0!</v>
      </c>
      <c r="D42" s="76">
        <f t="shared" si="2"/>
        <v>0</v>
      </c>
      <c r="E42" s="76">
        <f t="shared" si="3"/>
        <v>0</v>
      </c>
      <c r="F42" s="76">
        <f t="shared" si="4"/>
        <v>0</v>
      </c>
      <c r="G42" s="76">
        <f t="shared" si="5"/>
        <v>0</v>
      </c>
      <c r="H42" s="103">
        <f t="shared" si="6"/>
        <v>0</v>
      </c>
      <c r="I42" s="181"/>
      <c r="J42" s="181"/>
      <c r="K42" s="181"/>
      <c r="L42" s="181"/>
      <c r="M42" s="181"/>
      <c r="N42" s="181"/>
      <c r="O42" s="181"/>
      <c r="P42" s="181"/>
      <c r="Q42" s="181"/>
      <c r="R42" s="181"/>
      <c r="S42" s="181"/>
      <c r="T42" s="182"/>
      <c r="U42" s="79"/>
      <c r="V42" s="78" t="e">
        <f t="shared" si="7"/>
        <v>#DIV/0!</v>
      </c>
      <c r="W42" s="79" t="str">
        <f t="shared" si="8"/>
        <v/>
      </c>
      <c r="X42" s="79">
        <f t="shared" si="9"/>
        <v>0</v>
      </c>
      <c r="Y42" s="79">
        <f t="shared" si="10"/>
        <v>0</v>
      </c>
      <c r="Z42" s="79">
        <f t="shared" si="11"/>
        <v>0</v>
      </c>
      <c r="AA42" s="149">
        <f t="shared" si="12"/>
        <v>0</v>
      </c>
      <c r="AB42" s="105">
        <f t="shared" si="14"/>
        <v>0</v>
      </c>
      <c r="AC42" s="79">
        <f t="shared" si="13"/>
        <v>0</v>
      </c>
      <c r="AD42" s="79">
        <f t="shared" si="13"/>
        <v>0</v>
      </c>
      <c r="AE42" s="79">
        <f t="shared" si="13"/>
        <v>0</v>
      </c>
      <c r="AF42" s="79">
        <f t="shared" si="13"/>
        <v>0</v>
      </c>
      <c r="AG42" s="79">
        <f t="shared" si="13"/>
        <v>0</v>
      </c>
      <c r="AH42" s="79">
        <f t="shared" si="13"/>
        <v>0</v>
      </c>
      <c r="AI42" s="79">
        <f t="shared" si="13"/>
        <v>0</v>
      </c>
      <c r="AJ42" s="79">
        <f t="shared" si="13"/>
        <v>0</v>
      </c>
      <c r="AK42" s="79">
        <f t="shared" si="13"/>
        <v>0</v>
      </c>
      <c r="AL42" s="79">
        <f t="shared" si="13"/>
        <v>0</v>
      </c>
      <c r="AM42" s="85">
        <f t="shared" si="13"/>
        <v>0</v>
      </c>
    </row>
    <row r="43" spans="1:39" x14ac:dyDescent="0.25">
      <c r="A43" s="1" t="s">
        <v>72</v>
      </c>
      <c r="B43" t="s">
        <v>73</v>
      </c>
      <c r="C43" s="75" t="e">
        <f t="shared" si="1"/>
        <v>#DIV/0!</v>
      </c>
      <c r="D43" s="76">
        <f t="shared" si="2"/>
        <v>0</v>
      </c>
      <c r="E43" s="76">
        <f t="shared" si="3"/>
        <v>0</v>
      </c>
      <c r="F43" s="76">
        <f t="shared" si="4"/>
        <v>0</v>
      </c>
      <c r="G43" s="76">
        <f t="shared" si="5"/>
        <v>0</v>
      </c>
      <c r="H43" s="103">
        <f t="shared" si="6"/>
        <v>0</v>
      </c>
      <c r="I43" s="181"/>
      <c r="J43" s="181"/>
      <c r="K43" s="181"/>
      <c r="L43" s="181"/>
      <c r="M43" s="181"/>
      <c r="N43" s="181"/>
      <c r="O43" s="181"/>
      <c r="P43" s="181"/>
      <c r="Q43" s="181"/>
      <c r="R43" s="181"/>
      <c r="S43" s="181"/>
      <c r="T43" s="182"/>
      <c r="U43" s="79"/>
      <c r="V43" s="78" t="e">
        <f t="shared" si="7"/>
        <v>#DIV/0!</v>
      </c>
      <c r="W43" s="79" t="str">
        <f t="shared" si="8"/>
        <v/>
      </c>
      <c r="X43" s="79">
        <f t="shared" si="9"/>
        <v>0</v>
      </c>
      <c r="Y43" s="79">
        <f t="shared" si="10"/>
        <v>0</v>
      </c>
      <c r="Z43" s="79">
        <f t="shared" si="11"/>
        <v>0</v>
      </c>
      <c r="AA43" s="149">
        <f t="shared" si="12"/>
        <v>0</v>
      </c>
      <c r="AB43" s="105">
        <f t="shared" si="14"/>
        <v>0</v>
      </c>
      <c r="AC43" s="79">
        <f t="shared" si="13"/>
        <v>0</v>
      </c>
      <c r="AD43" s="79">
        <f t="shared" si="13"/>
        <v>0</v>
      </c>
      <c r="AE43" s="79">
        <f t="shared" si="13"/>
        <v>0</v>
      </c>
      <c r="AF43" s="79">
        <f t="shared" si="13"/>
        <v>0</v>
      </c>
      <c r="AG43" s="79">
        <f t="shared" si="13"/>
        <v>0</v>
      </c>
      <c r="AH43" s="79">
        <f t="shared" si="13"/>
        <v>0</v>
      </c>
      <c r="AI43" s="79">
        <f t="shared" si="13"/>
        <v>0</v>
      </c>
      <c r="AJ43" s="79">
        <f t="shared" si="13"/>
        <v>0</v>
      </c>
      <c r="AK43" s="79">
        <f t="shared" si="13"/>
        <v>0</v>
      </c>
      <c r="AL43" s="79">
        <f t="shared" si="13"/>
        <v>0</v>
      </c>
      <c r="AM43" s="85">
        <f t="shared" si="13"/>
        <v>0</v>
      </c>
    </row>
    <row r="44" spans="1:39" x14ac:dyDescent="0.25">
      <c r="A44" s="1" t="s">
        <v>74</v>
      </c>
      <c r="B44" t="s">
        <v>75</v>
      </c>
      <c r="C44" s="75" t="e">
        <f t="shared" si="1"/>
        <v>#DIV/0!</v>
      </c>
      <c r="D44" s="76">
        <f t="shared" si="2"/>
        <v>0</v>
      </c>
      <c r="E44" s="76">
        <f t="shared" si="3"/>
        <v>0</v>
      </c>
      <c r="F44" s="76">
        <f t="shared" si="4"/>
        <v>0</v>
      </c>
      <c r="G44" s="76">
        <f t="shared" si="5"/>
        <v>0</v>
      </c>
      <c r="H44" s="103">
        <f t="shared" si="6"/>
        <v>0</v>
      </c>
      <c r="I44" s="181"/>
      <c r="J44" s="181"/>
      <c r="K44" s="181"/>
      <c r="L44" s="181"/>
      <c r="M44" s="181"/>
      <c r="N44" s="181"/>
      <c r="O44" s="181"/>
      <c r="P44" s="181"/>
      <c r="Q44" s="181"/>
      <c r="R44" s="181"/>
      <c r="S44" s="181"/>
      <c r="T44" s="182"/>
      <c r="U44" s="79"/>
      <c r="V44" s="78" t="e">
        <f t="shared" si="7"/>
        <v>#DIV/0!</v>
      </c>
      <c r="W44" s="79" t="str">
        <f t="shared" si="8"/>
        <v/>
      </c>
      <c r="X44" s="79">
        <f t="shared" si="9"/>
        <v>0</v>
      </c>
      <c r="Y44" s="79">
        <f t="shared" si="10"/>
        <v>0</v>
      </c>
      <c r="Z44" s="79">
        <f t="shared" si="11"/>
        <v>0</v>
      </c>
      <c r="AA44" s="149">
        <f t="shared" si="12"/>
        <v>0</v>
      </c>
      <c r="AB44" s="105">
        <f t="shared" si="14"/>
        <v>0</v>
      </c>
      <c r="AC44" s="79">
        <f t="shared" si="13"/>
        <v>0</v>
      </c>
      <c r="AD44" s="79">
        <f t="shared" si="13"/>
        <v>0</v>
      </c>
      <c r="AE44" s="79">
        <f t="shared" si="13"/>
        <v>0</v>
      </c>
      <c r="AF44" s="79">
        <f t="shared" si="13"/>
        <v>0</v>
      </c>
      <c r="AG44" s="79">
        <f t="shared" si="13"/>
        <v>0</v>
      </c>
      <c r="AH44" s="79">
        <f t="shared" si="13"/>
        <v>0</v>
      </c>
      <c r="AI44" s="79">
        <f t="shared" si="13"/>
        <v>0</v>
      </c>
      <c r="AJ44" s="79">
        <f t="shared" si="13"/>
        <v>0</v>
      </c>
      <c r="AK44" s="79">
        <f t="shared" si="13"/>
        <v>0</v>
      </c>
      <c r="AL44" s="79">
        <f t="shared" si="13"/>
        <v>0</v>
      </c>
      <c r="AM44" s="85">
        <f t="shared" si="13"/>
        <v>0</v>
      </c>
    </row>
    <row r="45" spans="1:39" x14ac:dyDescent="0.25">
      <c r="A45" s="1" t="s">
        <v>76</v>
      </c>
      <c r="B45" t="s">
        <v>77</v>
      </c>
      <c r="C45" s="75" t="e">
        <f t="shared" si="1"/>
        <v>#DIV/0!</v>
      </c>
      <c r="D45" s="76">
        <f t="shared" si="2"/>
        <v>0</v>
      </c>
      <c r="E45" s="76">
        <f t="shared" si="3"/>
        <v>0</v>
      </c>
      <c r="F45" s="76">
        <f t="shared" si="4"/>
        <v>0</v>
      </c>
      <c r="G45" s="76">
        <f t="shared" si="5"/>
        <v>0</v>
      </c>
      <c r="H45" s="103">
        <f t="shared" si="6"/>
        <v>0</v>
      </c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2"/>
      <c r="U45" s="79"/>
      <c r="V45" s="78" t="e">
        <f t="shared" si="7"/>
        <v>#DIV/0!</v>
      </c>
      <c r="W45" s="79" t="str">
        <f t="shared" si="8"/>
        <v/>
      </c>
      <c r="X45" s="79">
        <f t="shared" si="9"/>
        <v>0</v>
      </c>
      <c r="Y45" s="79">
        <f t="shared" si="10"/>
        <v>0</v>
      </c>
      <c r="Z45" s="79">
        <f t="shared" si="11"/>
        <v>0</v>
      </c>
      <c r="AA45" s="149">
        <f t="shared" si="12"/>
        <v>0</v>
      </c>
      <c r="AB45" s="105">
        <f t="shared" si="14"/>
        <v>0</v>
      </c>
      <c r="AC45" s="79">
        <f t="shared" si="13"/>
        <v>0</v>
      </c>
      <c r="AD45" s="79">
        <f t="shared" si="13"/>
        <v>0</v>
      </c>
      <c r="AE45" s="79">
        <f t="shared" si="13"/>
        <v>0</v>
      </c>
      <c r="AF45" s="79">
        <f t="shared" si="13"/>
        <v>0</v>
      </c>
      <c r="AG45" s="79">
        <f t="shared" si="13"/>
        <v>0</v>
      </c>
      <c r="AH45" s="79">
        <f t="shared" si="13"/>
        <v>0</v>
      </c>
      <c r="AI45" s="79">
        <f t="shared" si="13"/>
        <v>0</v>
      </c>
      <c r="AJ45" s="79">
        <f t="shared" si="13"/>
        <v>0</v>
      </c>
      <c r="AK45" s="79">
        <f t="shared" si="13"/>
        <v>0</v>
      </c>
      <c r="AL45" s="79">
        <f t="shared" si="13"/>
        <v>0</v>
      </c>
      <c r="AM45" s="85">
        <f t="shared" si="13"/>
        <v>0</v>
      </c>
    </row>
    <row r="46" spans="1:39" x14ac:dyDescent="0.25">
      <c r="A46" s="1" t="s">
        <v>78</v>
      </c>
      <c r="B46" t="s">
        <v>79</v>
      </c>
      <c r="C46" s="75" t="e">
        <f t="shared" si="1"/>
        <v>#DIV/0!</v>
      </c>
      <c r="D46" s="76">
        <f t="shared" si="2"/>
        <v>0</v>
      </c>
      <c r="E46" s="76">
        <f t="shared" si="3"/>
        <v>0</v>
      </c>
      <c r="F46" s="76">
        <f t="shared" si="4"/>
        <v>0</v>
      </c>
      <c r="G46" s="76">
        <f t="shared" si="5"/>
        <v>0</v>
      </c>
      <c r="H46" s="103">
        <f t="shared" si="6"/>
        <v>0</v>
      </c>
      <c r="I46" s="181"/>
      <c r="J46" s="181"/>
      <c r="K46" s="181"/>
      <c r="L46" s="181"/>
      <c r="M46" s="181"/>
      <c r="N46" s="181"/>
      <c r="O46" s="181"/>
      <c r="P46" s="181"/>
      <c r="Q46" s="181"/>
      <c r="R46" s="181"/>
      <c r="S46" s="181"/>
      <c r="T46" s="182"/>
      <c r="U46" s="79"/>
      <c r="V46" s="78" t="e">
        <f t="shared" si="7"/>
        <v>#DIV/0!</v>
      </c>
      <c r="W46" s="79" t="str">
        <f t="shared" si="8"/>
        <v/>
      </c>
      <c r="X46" s="79">
        <f t="shared" si="9"/>
        <v>0</v>
      </c>
      <c r="Y46" s="79">
        <f t="shared" si="10"/>
        <v>0</v>
      </c>
      <c r="Z46" s="79">
        <f t="shared" si="11"/>
        <v>0</v>
      </c>
      <c r="AA46" s="149">
        <f t="shared" si="12"/>
        <v>0</v>
      </c>
      <c r="AB46" s="105">
        <f t="shared" si="14"/>
        <v>0</v>
      </c>
      <c r="AC46" s="79">
        <f t="shared" si="13"/>
        <v>0</v>
      </c>
      <c r="AD46" s="79">
        <f t="shared" si="13"/>
        <v>0</v>
      </c>
      <c r="AE46" s="79">
        <f t="shared" si="13"/>
        <v>0</v>
      </c>
      <c r="AF46" s="79">
        <f t="shared" si="13"/>
        <v>0</v>
      </c>
      <c r="AG46" s="79">
        <f t="shared" si="13"/>
        <v>0</v>
      </c>
      <c r="AH46" s="79">
        <f t="shared" si="13"/>
        <v>0</v>
      </c>
      <c r="AI46" s="79">
        <f t="shared" si="13"/>
        <v>0</v>
      </c>
      <c r="AJ46" s="79">
        <f t="shared" si="13"/>
        <v>0</v>
      </c>
      <c r="AK46" s="79">
        <f t="shared" si="13"/>
        <v>0</v>
      </c>
      <c r="AL46" s="79">
        <f t="shared" si="13"/>
        <v>0</v>
      </c>
      <c r="AM46" s="85">
        <f t="shared" si="13"/>
        <v>0</v>
      </c>
    </row>
    <row r="47" spans="1:39" x14ac:dyDescent="0.25">
      <c r="A47" s="1" t="s">
        <v>80</v>
      </c>
      <c r="B47" t="s">
        <v>81</v>
      </c>
      <c r="C47" s="75" t="e">
        <f t="shared" si="1"/>
        <v>#DIV/0!</v>
      </c>
      <c r="D47" s="76">
        <f t="shared" si="2"/>
        <v>0</v>
      </c>
      <c r="E47" s="76">
        <f t="shared" si="3"/>
        <v>0</v>
      </c>
      <c r="F47" s="76">
        <f t="shared" si="4"/>
        <v>0</v>
      </c>
      <c r="G47" s="76">
        <f t="shared" si="5"/>
        <v>0</v>
      </c>
      <c r="H47" s="103">
        <f t="shared" si="6"/>
        <v>0</v>
      </c>
      <c r="I47" s="181"/>
      <c r="J47" s="181"/>
      <c r="K47" s="181"/>
      <c r="L47" s="181"/>
      <c r="M47" s="181"/>
      <c r="N47" s="181"/>
      <c r="O47" s="181"/>
      <c r="P47" s="181"/>
      <c r="Q47" s="181"/>
      <c r="R47" s="181"/>
      <c r="S47" s="181"/>
      <c r="T47" s="182"/>
      <c r="U47" s="79"/>
      <c r="V47" s="78" t="e">
        <f t="shared" si="7"/>
        <v>#DIV/0!</v>
      </c>
      <c r="W47" s="79" t="str">
        <f t="shared" si="8"/>
        <v/>
      </c>
      <c r="X47" s="79">
        <f t="shared" si="9"/>
        <v>0</v>
      </c>
      <c r="Y47" s="79">
        <f t="shared" si="10"/>
        <v>0</v>
      </c>
      <c r="Z47" s="79">
        <f t="shared" si="11"/>
        <v>0</v>
      </c>
      <c r="AA47" s="149">
        <f t="shared" si="12"/>
        <v>0</v>
      </c>
      <c r="AB47" s="105">
        <f t="shared" si="14"/>
        <v>0</v>
      </c>
      <c r="AC47" s="79">
        <f t="shared" si="13"/>
        <v>0</v>
      </c>
      <c r="AD47" s="79">
        <f t="shared" si="13"/>
        <v>0</v>
      </c>
      <c r="AE47" s="79">
        <f t="shared" si="13"/>
        <v>0</v>
      </c>
      <c r="AF47" s="79">
        <f t="shared" si="13"/>
        <v>0</v>
      </c>
      <c r="AG47" s="79">
        <f t="shared" si="13"/>
        <v>0</v>
      </c>
      <c r="AH47" s="79">
        <f t="shared" si="13"/>
        <v>0</v>
      </c>
      <c r="AI47" s="79">
        <f t="shared" si="13"/>
        <v>0</v>
      </c>
      <c r="AJ47" s="79">
        <f t="shared" si="13"/>
        <v>0</v>
      </c>
      <c r="AK47" s="79">
        <f t="shared" si="13"/>
        <v>0</v>
      </c>
      <c r="AL47" s="79">
        <f t="shared" si="13"/>
        <v>0</v>
      </c>
      <c r="AM47" s="85">
        <f t="shared" si="13"/>
        <v>0</v>
      </c>
    </row>
    <row r="48" spans="1:39" x14ac:dyDescent="0.25">
      <c r="A48" s="1" t="s">
        <v>82</v>
      </c>
      <c r="B48" t="s">
        <v>83</v>
      </c>
      <c r="C48" s="75" t="e">
        <f t="shared" si="1"/>
        <v>#DIV/0!</v>
      </c>
      <c r="D48" s="76">
        <f t="shared" si="2"/>
        <v>0</v>
      </c>
      <c r="E48" s="76">
        <f t="shared" si="3"/>
        <v>0</v>
      </c>
      <c r="F48" s="76">
        <f t="shared" si="4"/>
        <v>0</v>
      </c>
      <c r="G48" s="76">
        <f t="shared" si="5"/>
        <v>0</v>
      </c>
      <c r="H48" s="103">
        <f t="shared" si="6"/>
        <v>0</v>
      </c>
      <c r="I48" s="181"/>
      <c r="J48" s="181"/>
      <c r="K48" s="181"/>
      <c r="L48" s="181"/>
      <c r="M48" s="181"/>
      <c r="N48" s="181"/>
      <c r="O48" s="181"/>
      <c r="P48" s="181"/>
      <c r="Q48" s="181"/>
      <c r="R48" s="181"/>
      <c r="S48" s="181"/>
      <c r="T48" s="182"/>
      <c r="U48" s="79"/>
      <c r="V48" s="78" t="e">
        <f t="shared" si="7"/>
        <v>#DIV/0!</v>
      </c>
      <c r="W48" s="79" t="str">
        <f t="shared" si="8"/>
        <v/>
      </c>
      <c r="X48" s="79">
        <f t="shared" si="9"/>
        <v>0</v>
      </c>
      <c r="Y48" s="79">
        <f t="shared" si="10"/>
        <v>0</v>
      </c>
      <c r="Z48" s="79">
        <f t="shared" si="11"/>
        <v>0</v>
      </c>
      <c r="AA48" s="149">
        <f t="shared" si="12"/>
        <v>0</v>
      </c>
      <c r="AB48" s="105">
        <f t="shared" si="14"/>
        <v>0</v>
      </c>
      <c r="AC48" s="79">
        <f t="shared" si="13"/>
        <v>0</v>
      </c>
      <c r="AD48" s="79">
        <f t="shared" si="13"/>
        <v>0</v>
      </c>
      <c r="AE48" s="79">
        <f t="shared" si="13"/>
        <v>0</v>
      </c>
      <c r="AF48" s="79">
        <f t="shared" si="13"/>
        <v>0</v>
      </c>
      <c r="AG48" s="79">
        <f t="shared" si="13"/>
        <v>0</v>
      </c>
      <c r="AH48" s="79">
        <f t="shared" si="13"/>
        <v>0</v>
      </c>
      <c r="AI48" s="79">
        <f t="shared" si="13"/>
        <v>0</v>
      </c>
      <c r="AJ48" s="79">
        <f t="shared" si="13"/>
        <v>0</v>
      </c>
      <c r="AK48" s="79">
        <f t="shared" si="13"/>
        <v>0</v>
      </c>
      <c r="AL48" s="79">
        <f t="shared" si="13"/>
        <v>0</v>
      </c>
      <c r="AM48" s="85">
        <f t="shared" si="13"/>
        <v>0</v>
      </c>
    </row>
    <row r="49" spans="1:39" x14ac:dyDescent="0.25">
      <c r="A49" s="1" t="s">
        <v>84</v>
      </c>
      <c r="B49" t="s">
        <v>85</v>
      </c>
      <c r="C49" s="75" t="e">
        <f t="shared" si="1"/>
        <v>#DIV/0!</v>
      </c>
      <c r="D49" s="76">
        <f t="shared" si="2"/>
        <v>0</v>
      </c>
      <c r="E49" s="76">
        <f t="shared" si="3"/>
        <v>0</v>
      </c>
      <c r="F49" s="76">
        <f t="shared" si="4"/>
        <v>0</v>
      </c>
      <c r="G49" s="76">
        <f t="shared" si="5"/>
        <v>0</v>
      </c>
      <c r="H49" s="103">
        <f t="shared" si="6"/>
        <v>0</v>
      </c>
      <c r="I49" s="181"/>
      <c r="J49" s="181"/>
      <c r="K49" s="181"/>
      <c r="L49" s="181"/>
      <c r="M49" s="181"/>
      <c r="N49" s="181"/>
      <c r="O49" s="181"/>
      <c r="P49" s="181"/>
      <c r="Q49" s="181"/>
      <c r="R49" s="181"/>
      <c r="S49" s="181"/>
      <c r="T49" s="182"/>
      <c r="U49" s="79"/>
      <c r="V49" s="78" t="e">
        <f t="shared" si="7"/>
        <v>#DIV/0!</v>
      </c>
      <c r="W49" s="79" t="str">
        <f t="shared" si="8"/>
        <v/>
      </c>
      <c r="X49" s="79">
        <f t="shared" si="9"/>
        <v>0</v>
      </c>
      <c r="Y49" s="79">
        <f t="shared" si="10"/>
        <v>0</v>
      </c>
      <c r="Z49" s="79">
        <f t="shared" si="11"/>
        <v>0</v>
      </c>
      <c r="AA49" s="149">
        <f t="shared" si="12"/>
        <v>0</v>
      </c>
      <c r="AB49" s="105">
        <f t="shared" si="14"/>
        <v>0</v>
      </c>
      <c r="AC49" s="79">
        <f t="shared" si="13"/>
        <v>0</v>
      </c>
      <c r="AD49" s="79">
        <f t="shared" si="13"/>
        <v>0</v>
      </c>
      <c r="AE49" s="79">
        <f t="shared" si="13"/>
        <v>0</v>
      </c>
      <c r="AF49" s="79">
        <f t="shared" si="13"/>
        <v>0</v>
      </c>
      <c r="AG49" s="79">
        <f t="shared" si="13"/>
        <v>0</v>
      </c>
      <c r="AH49" s="79">
        <f t="shared" si="13"/>
        <v>0</v>
      </c>
      <c r="AI49" s="79">
        <f t="shared" si="13"/>
        <v>0</v>
      </c>
      <c r="AJ49" s="79">
        <f t="shared" si="13"/>
        <v>0</v>
      </c>
      <c r="AK49" s="79">
        <f t="shared" si="13"/>
        <v>0</v>
      </c>
      <c r="AL49" s="79">
        <f t="shared" si="13"/>
        <v>0</v>
      </c>
      <c r="AM49" s="85">
        <f t="shared" si="13"/>
        <v>0</v>
      </c>
    </row>
    <row r="50" spans="1:39" x14ac:dyDescent="0.25">
      <c r="A50" s="1" t="s">
        <v>86</v>
      </c>
      <c r="B50" t="s">
        <v>87</v>
      </c>
      <c r="C50" s="75" t="e">
        <f t="shared" si="1"/>
        <v>#DIV/0!</v>
      </c>
      <c r="D50" s="76">
        <f t="shared" si="2"/>
        <v>0</v>
      </c>
      <c r="E50" s="76">
        <f t="shared" si="3"/>
        <v>0</v>
      </c>
      <c r="F50" s="76">
        <f t="shared" si="4"/>
        <v>0</v>
      </c>
      <c r="G50" s="76">
        <f t="shared" si="5"/>
        <v>0</v>
      </c>
      <c r="H50" s="103">
        <f t="shared" si="6"/>
        <v>0</v>
      </c>
      <c r="I50" s="181"/>
      <c r="J50" s="181"/>
      <c r="K50" s="181"/>
      <c r="L50" s="181"/>
      <c r="M50" s="181"/>
      <c r="N50" s="181"/>
      <c r="O50" s="181"/>
      <c r="P50" s="181"/>
      <c r="Q50" s="181"/>
      <c r="R50" s="181"/>
      <c r="S50" s="181"/>
      <c r="T50" s="182"/>
      <c r="U50" s="79"/>
      <c r="V50" s="78" t="e">
        <f t="shared" si="7"/>
        <v>#DIV/0!</v>
      </c>
      <c r="W50" s="79" t="str">
        <f t="shared" si="8"/>
        <v/>
      </c>
      <c r="X50" s="79">
        <f t="shared" si="9"/>
        <v>0</v>
      </c>
      <c r="Y50" s="79">
        <f t="shared" si="10"/>
        <v>0</v>
      </c>
      <c r="Z50" s="79">
        <f t="shared" si="11"/>
        <v>0</v>
      </c>
      <c r="AA50" s="149">
        <f t="shared" si="12"/>
        <v>0</v>
      </c>
      <c r="AB50" s="105">
        <f t="shared" si="14"/>
        <v>0</v>
      </c>
      <c r="AC50" s="79">
        <f t="shared" si="13"/>
        <v>0</v>
      </c>
      <c r="AD50" s="79">
        <f t="shared" si="13"/>
        <v>0</v>
      </c>
      <c r="AE50" s="79">
        <f t="shared" si="13"/>
        <v>0</v>
      </c>
      <c r="AF50" s="79">
        <f t="shared" si="13"/>
        <v>0</v>
      </c>
      <c r="AG50" s="79">
        <f t="shared" si="13"/>
        <v>0</v>
      </c>
      <c r="AH50" s="79">
        <f t="shared" si="13"/>
        <v>0</v>
      </c>
      <c r="AI50" s="79">
        <f t="shared" si="13"/>
        <v>0</v>
      </c>
      <c r="AJ50" s="79">
        <f t="shared" si="13"/>
        <v>0</v>
      </c>
      <c r="AK50" s="79">
        <f t="shared" si="13"/>
        <v>0</v>
      </c>
      <c r="AL50" s="79">
        <f t="shared" si="13"/>
        <v>0</v>
      </c>
      <c r="AM50" s="85">
        <f t="shared" si="13"/>
        <v>0</v>
      </c>
    </row>
    <row r="51" spans="1:39" ht="9.75" customHeight="1" x14ac:dyDescent="0.25">
      <c r="B51"/>
      <c r="C51" s="78"/>
      <c r="D51" s="79"/>
      <c r="E51" s="79"/>
      <c r="F51" s="79"/>
      <c r="G51" s="79"/>
      <c r="H51" s="103"/>
      <c r="I51" s="79"/>
      <c r="J51" s="79"/>
      <c r="K51" s="79"/>
      <c r="L51" s="79"/>
      <c r="M51" s="79"/>
      <c r="N51" s="80"/>
      <c r="O51" s="79"/>
      <c r="P51" s="79"/>
      <c r="Q51" s="79"/>
      <c r="R51" s="79"/>
      <c r="S51" s="79"/>
      <c r="T51" s="85"/>
      <c r="U51" s="79"/>
      <c r="V51" s="78"/>
      <c r="W51" s="79"/>
      <c r="X51" s="79"/>
      <c r="Y51" s="79"/>
      <c r="Z51" s="79"/>
      <c r="AA51" s="149"/>
      <c r="AB51" s="105"/>
      <c r="AC51" s="79"/>
      <c r="AD51" s="79"/>
      <c r="AE51" s="79"/>
      <c r="AF51" s="79"/>
      <c r="AG51" s="80"/>
      <c r="AH51" s="79"/>
      <c r="AI51" s="79"/>
      <c r="AJ51" s="79"/>
      <c r="AK51" s="79"/>
      <c r="AL51" s="79"/>
      <c r="AM51" s="85"/>
    </row>
    <row r="52" spans="1:39" x14ac:dyDescent="0.25">
      <c r="B52" s="13" t="s">
        <v>88</v>
      </c>
      <c r="C52" s="106">
        <f>AVERAGE(I52:T52)</f>
        <v>0</v>
      </c>
      <c r="D52" s="101">
        <f>IF(I52=" "," ",IFERROR(AVERAGE($I52:$K52),0))</f>
        <v>0</v>
      </c>
      <c r="E52" s="101">
        <f>IF(L52=" "," ",IFERROR(AVERAGE($L52:$N52),0))</f>
        <v>0</v>
      </c>
      <c r="F52" s="101">
        <f>IF(O52=" "," ",IFERROR(AVERAGE($O52:$Q52),0))</f>
        <v>0</v>
      </c>
      <c r="G52" s="101">
        <f>IF(R52&lt;D206," ",IFERROR(AVERAGE($R52:$T52),0))</f>
        <v>0</v>
      </c>
      <c r="H52" s="107">
        <f>IFERROR((E52-D52)/D52,0)</f>
        <v>0</v>
      </c>
      <c r="I52" s="101">
        <f>SUM(I17:I51)</f>
        <v>0</v>
      </c>
      <c r="J52" s="101">
        <f t="shared" ref="J52:Q52" si="15">SUM(J17:J51)</f>
        <v>0</v>
      </c>
      <c r="K52" s="101">
        <f t="shared" si="15"/>
        <v>0</v>
      </c>
      <c r="L52" s="101">
        <f t="shared" si="15"/>
        <v>0</v>
      </c>
      <c r="M52" s="101">
        <f t="shared" si="15"/>
        <v>0</v>
      </c>
      <c r="N52" s="101">
        <f t="shared" si="15"/>
        <v>0</v>
      </c>
      <c r="O52" s="101">
        <f t="shared" si="15"/>
        <v>0</v>
      </c>
      <c r="P52" s="101">
        <f t="shared" si="15"/>
        <v>0</v>
      </c>
      <c r="Q52" s="101">
        <f t="shared" si="15"/>
        <v>0</v>
      </c>
      <c r="R52" s="101"/>
      <c r="S52" s="101"/>
      <c r="T52" s="108"/>
      <c r="U52" s="79"/>
      <c r="V52" s="109" t="e">
        <f t="shared" ref="V52" si="16">AVERAGE(I52:T52)/V$14</f>
        <v>#DIV/0!</v>
      </c>
      <c r="W52" s="110" t="str">
        <f t="shared" si="8"/>
        <v/>
      </c>
      <c r="X52" s="110">
        <f t="shared" si="9"/>
        <v>0</v>
      </c>
      <c r="Y52" s="110">
        <f t="shared" si="10"/>
        <v>0</v>
      </c>
      <c r="Z52" s="110">
        <f t="shared" si="11"/>
        <v>0</v>
      </c>
      <c r="AA52" s="107">
        <f t="shared" si="12"/>
        <v>0</v>
      </c>
      <c r="AB52" s="110">
        <f t="shared" ref="AB52:AM52" si="17">SUM(AB17:AB51)</f>
        <v>0</v>
      </c>
      <c r="AC52" s="110">
        <f t="shared" si="17"/>
        <v>0</v>
      </c>
      <c r="AD52" s="110">
        <f t="shared" si="17"/>
        <v>0</v>
      </c>
      <c r="AE52" s="110">
        <f t="shared" si="17"/>
        <v>0</v>
      </c>
      <c r="AF52" s="110">
        <f t="shared" si="17"/>
        <v>0</v>
      </c>
      <c r="AG52" s="110">
        <f t="shared" si="17"/>
        <v>0</v>
      </c>
      <c r="AH52" s="110">
        <f t="shared" si="17"/>
        <v>0</v>
      </c>
      <c r="AI52" s="110">
        <f t="shared" si="17"/>
        <v>0</v>
      </c>
      <c r="AJ52" s="110">
        <f t="shared" si="17"/>
        <v>0</v>
      </c>
      <c r="AK52" s="110">
        <f t="shared" si="17"/>
        <v>0</v>
      </c>
      <c r="AL52" s="110">
        <f t="shared" si="17"/>
        <v>0</v>
      </c>
      <c r="AM52" s="112">
        <f t="shared" si="17"/>
        <v>0</v>
      </c>
    </row>
    <row r="53" spans="1:39" ht="9" customHeight="1" x14ac:dyDescent="0.25">
      <c r="B53" s="36"/>
      <c r="C53" s="78"/>
      <c r="D53" s="79"/>
      <c r="E53" s="79"/>
      <c r="F53" s="79"/>
      <c r="G53" s="79"/>
      <c r="H53" s="103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85"/>
      <c r="U53" s="79"/>
      <c r="V53" s="78"/>
      <c r="W53" s="79"/>
      <c r="X53" s="79"/>
      <c r="Y53" s="79"/>
      <c r="Z53" s="79"/>
      <c r="AA53" s="149"/>
      <c r="AB53" s="79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85"/>
    </row>
    <row r="54" spans="1:39" x14ac:dyDescent="0.25">
      <c r="A54" s="1" t="s">
        <v>89</v>
      </c>
      <c r="B54" t="s">
        <v>90</v>
      </c>
      <c r="C54" s="75" t="e">
        <f t="shared" ref="C54:C85" si="18">AVERAGE(I54:T54)</f>
        <v>#DIV/0!</v>
      </c>
      <c r="D54" s="76">
        <f t="shared" ref="D54:D85" si="19">IF(I54=" "," ",IFERROR(AVERAGE($I54:$K54),0))</f>
        <v>0</v>
      </c>
      <c r="E54" s="76">
        <f t="shared" ref="E54:E85" si="20">IF(L54=" "," ",IFERROR(AVERAGE($L54:$N54),0))</f>
        <v>0</v>
      </c>
      <c r="F54" s="76">
        <f t="shared" ref="F54:F85" si="21">IF(O54=" "," ",IFERROR(AVERAGE($O54:$Q54),0))</f>
        <v>0</v>
      </c>
      <c r="G54" s="76">
        <f t="shared" ref="G54:G85" si="22">IF(R54&lt;D208," ",IFERROR(AVERAGE($R54:$T54),0))</f>
        <v>0</v>
      </c>
      <c r="H54" s="103">
        <f t="shared" ref="H54:H85" si="23">IFERROR((E54-D54)/D54,0)</f>
        <v>0</v>
      </c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81"/>
      <c r="T54" s="182"/>
      <c r="U54" s="79"/>
      <c r="V54" s="78" t="e">
        <f t="shared" ref="V54:V85" si="24">AVERAGE(I54:T54)/V$14</f>
        <v>#DIV/0!</v>
      </c>
      <c r="W54" s="79" t="str">
        <f t="shared" si="8"/>
        <v/>
      </c>
      <c r="X54" s="79">
        <f t="shared" si="9"/>
        <v>0</v>
      </c>
      <c r="Y54" s="79">
        <f t="shared" si="10"/>
        <v>0</v>
      </c>
      <c r="Z54" s="79">
        <f t="shared" si="11"/>
        <v>0</v>
      </c>
      <c r="AA54" s="149">
        <f t="shared" ref="AA54" si="25">IFERROR((Z54-Y54)/Y54,0)</f>
        <v>0</v>
      </c>
      <c r="AB54" s="105">
        <f t="shared" ref="AB54:AM75" si="26">IFERROR(I54/I$14,0)</f>
        <v>0</v>
      </c>
      <c r="AC54" s="79">
        <f t="shared" si="26"/>
        <v>0</v>
      </c>
      <c r="AD54" s="79">
        <f t="shared" si="26"/>
        <v>0</v>
      </c>
      <c r="AE54" s="79">
        <f t="shared" si="26"/>
        <v>0</v>
      </c>
      <c r="AF54" s="79">
        <f t="shared" si="26"/>
        <v>0</v>
      </c>
      <c r="AG54" s="79">
        <f t="shared" si="26"/>
        <v>0</v>
      </c>
      <c r="AH54" s="79">
        <f t="shared" si="26"/>
        <v>0</v>
      </c>
      <c r="AI54" s="79">
        <f t="shared" si="26"/>
        <v>0</v>
      </c>
      <c r="AJ54" s="79">
        <f t="shared" si="26"/>
        <v>0</v>
      </c>
      <c r="AK54" s="79">
        <f t="shared" si="26"/>
        <v>0</v>
      </c>
      <c r="AL54" s="79">
        <f t="shared" si="26"/>
        <v>0</v>
      </c>
      <c r="AM54" s="85">
        <f t="shared" si="26"/>
        <v>0</v>
      </c>
    </row>
    <row r="55" spans="1:39" x14ac:dyDescent="0.25">
      <c r="A55" s="1" t="s">
        <v>91</v>
      </c>
      <c r="B55" t="s">
        <v>92</v>
      </c>
      <c r="C55" s="75" t="e">
        <f t="shared" si="18"/>
        <v>#DIV/0!</v>
      </c>
      <c r="D55" s="76">
        <f t="shared" si="19"/>
        <v>0</v>
      </c>
      <c r="E55" s="76">
        <f t="shared" si="20"/>
        <v>0</v>
      </c>
      <c r="F55" s="76">
        <f t="shared" si="21"/>
        <v>0</v>
      </c>
      <c r="G55" s="76">
        <f t="shared" si="22"/>
        <v>0</v>
      </c>
      <c r="H55" s="103">
        <f t="shared" si="23"/>
        <v>0</v>
      </c>
      <c r="I55" s="181"/>
      <c r="J55" s="181"/>
      <c r="K55" s="181"/>
      <c r="L55" s="181"/>
      <c r="M55" s="181"/>
      <c r="N55" s="181"/>
      <c r="O55" s="181"/>
      <c r="P55" s="181"/>
      <c r="Q55" s="181"/>
      <c r="R55" s="181"/>
      <c r="S55" s="181"/>
      <c r="T55" s="182"/>
      <c r="U55" s="79"/>
      <c r="V55" s="78" t="e">
        <f t="shared" si="24"/>
        <v>#DIV/0!</v>
      </c>
      <c r="W55" s="79" t="str">
        <f t="shared" si="8"/>
        <v/>
      </c>
      <c r="X55" s="79">
        <f t="shared" si="9"/>
        <v>0</v>
      </c>
      <c r="Y55" s="79">
        <f t="shared" si="10"/>
        <v>0</v>
      </c>
      <c r="Z55" s="79">
        <f t="shared" si="11"/>
        <v>0</v>
      </c>
      <c r="AA55" s="149">
        <f t="shared" si="12"/>
        <v>0</v>
      </c>
      <c r="AB55" s="105">
        <f t="shared" si="26"/>
        <v>0</v>
      </c>
      <c r="AC55" s="79">
        <f t="shared" si="26"/>
        <v>0</v>
      </c>
      <c r="AD55" s="79">
        <f t="shared" si="26"/>
        <v>0</v>
      </c>
      <c r="AE55" s="79">
        <f t="shared" si="26"/>
        <v>0</v>
      </c>
      <c r="AF55" s="79">
        <f t="shared" si="26"/>
        <v>0</v>
      </c>
      <c r="AG55" s="79">
        <f t="shared" si="26"/>
        <v>0</v>
      </c>
      <c r="AH55" s="79">
        <f t="shared" si="26"/>
        <v>0</v>
      </c>
      <c r="AI55" s="79">
        <f t="shared" si="26"/>
        <v>0</v>
      </c>
      <c r="AJ55" s="79">
        <f t="shared" si="26"/>
        <v>0</v>
      </c>
      <c r="AK55" s="79">
        <f t="shared" si="26"/>
        <v>0</v>
      </c>
      <c r="AL55" s="79">
        <f t="shared" si="26"/>
        <v>0</v>
      </c>
      <c r="AM55" s="85">
        <f t="shared" si="26"/>
        <v>0</v>
      </c>
    </row>
    <row r="56" spans="1:39" x14ac:dyDescent="0.25">
      <c r="A56" s="1" t="s">
        <v>93</v>
      </c>
      <c r="B56" t="s">
        <v>94</v>
      </c>
      <c r="C56" s="75" t="e">
        <f t="shared" si="18"/>
        <v>#DIV/0!</v>
      </c>
      <c r="D56" s="76">
        <f t="shared" si="19"/>
        <v>0</v>
      </c>
      <c r="E56" s="76">
        <f t="shared" si="20"/>
        <v>0</v>
      </c>
      <c r="F56" s="76">
        <f t="shared" si="21"/>
        <v>0</v>
      </c>
      <c r="G56" s="76">
        <f t="shared" si="22"/>
        <v>0</v>
      </c>
      <c r="H56" s="103">
        <f t="shared" si="23"/>
        <v>0</v>
      </c>
      <c r="I56" s="181"/>
      <c r="J56" s="181"/>
      <c r="K56" s="181"/>
      <c r="L56" s="181"/>
      <c r="M56" s="181"/>
      <c r="N56" s="181"/>
      <c r="O56" s="181"/>
      <c r="P56" s="181"/>
      <c r="Q56" s="181"/>
      <c r="R56" s="181"/>
      <c r="S56" s="181"/>
      <c r="T56" s="182"/>
      <c r="U56" s="79"/>
      <c r="V56" s="78" t="e">
        <f t="shared" si="24"/>
        <v>#DIV/0!</v>
      </c>
      <c r="W56" s="79" t="str">
        <f t="shared" si="8"/>
        <v/>
      </c>
      <c r="X56" s="79">
        <f t="shared" si="9"/>
        <v>0</v>
      </c>
      <c r="Y56" s="79">
        <f t="shared" si="10"/>
        <v>0</v>
      </c>
      <c r="Z56" s="79">
        <f t="shared" si="11"/>
        <v>0</v>
      </c>
      <c r="AA56" s="149">
        <f t="shared" si="12"/>
        <v>0</v>
      </c>
      <c r="AB56" s="105">
        <f t="shared" si="26"/>
        <v>0</v>
      </c>
      <c r="AC56" s="79">
        <f t="shared" si="26"/>
        <v>0</v>
      </c>
      <c r="AD56" s="79">
        <f t="shared" si="26"/>
        <v>0</v>
      </c>
      <c r="AE56" s="79">
        <f t="shared" si="26"/>
        <v>0</v>
      </c>
      <c r="AF56" s="79">
        <f t="shared" si="26"/>
        <v>0</v>
      </c>
      <c r="AG56" s="79">
        <f t="shared" si="26"/>
        <v>0</v>
      </c>
      <c r="AH56" s="79">
        <f t="shared" si="26"/>
        <v>0</v>
      </c>
      <c r="AI56" s="79">
        <f t="shared" si="26"/>
        <v>0</v>
      </c>
      <c r="AJ56" s="79">
        <f t="shared" si="26"/>
        <v>0</v>
      </c>
      <c r="AK56" s="79">
        <f t="shared" si="26"/>
        <v>0</v>
      </c>
      <c r="AL56" s="79">
        <f t="shared" si="26"/>
        <v>0</v>
      </c>
      <c r="AM56" s="85">
        <f t="shared" si="26"/>
        <v>0</v>
      </c>
    </row>
    <row r="57" spans="1:39" x14ac:dyDescent="0.25">
      <c r="A57" s="1" t="s">
        <v>95</v>
      </c>
      <c r="B57" t="s">
        <v>96</v>
      </c>
      <c r="C57" s="75" t="e">
        <f t="shared" si="18"/>
        <v>#DIV/0!</v>
      </c>
      <c r="D57" s="76">
        <f t="shared" si="19"/>
        <v>0</v>
      </c>
      <c r="E57" s="76">
        <f t="shared" si="20"/>
        <v>0</v>
      </c>
      <c r="F57" s="76">
        <f t="shared" si="21"/>
        <v>0</v>
      </c>
      <c r="G57" s="76">
        <f t="shared" si="22"/>
        <v>0</v>
      </c>
      <c r="H57" s="103">
        <f t="shared" si="23"/>
        <v>0</v>
      </c>
      <c r="I57" s="181"/>
      <c r="J57" s="181"/>
      <c r="K57" s="181"/>
      <c r="L57" s="181"/>
      <c r="M57" s="181"/>
      <c r="N57" s="181"/>
      <c r="O57" s="181"/>
      <c r="P57" s="181"/>
      <c r="Q57" s="181"/>
      <c r="R57" s="181"/>
      <c r="S57" s="181"/>
      <c r="T57" s="182"/>
      <c r="U57" s="79"/>
      <c r="V57" s="78" t="e">
        <f t="shared" si="24"/>
        <v>#DIV/0!</v>
      </c>
      <c r="W57" s="79" t="str">
        <f t="shared" si="8"/>
        <v/>
      </c>
      <c r="X57" s="79">
        <f t="shared" si="9"/>
        <v>0</v>
      </c>
      <c r="Y57" s="79">
        <f t="shared" si="10"/>
        <v>0</v>
      </c>
      <c r="Z57" s="79">
        <f t="shared" si="11"/>
        <v>0</v>
      </c>
      <c r="AA57" s="149">
        <f t="shared" si="12"/>
        <v>0</v>
      </c>
      <c r="AB57" s="105">
        <f t="shared" si="26"/>
        <v>0</v>
      </c>
      <c r="AC57" s="79">
        <f t="shared" si="26"/>
        <v>0</v>
      </c>
      <c r="AD57" s="79">
        <f t="shared" si="26"/>
        <v>0</v>
      </c>
      <c r="AE57" s="79">
        <f t="shared" si="26"/>
        <v>0</v>
      </c>
      <c r="AF57" s="79">
        <f t="shared" si="26"/>
        <v>0</v>
      </c>
      <c r="AG57" s="79">
        <f t="shared" si="26"/>
        <v>0</v>
      </c>
      <c r="AH57" s="79">
        <f t="shared" si="26"/>
        <v>0</v>
      </c>
      <c r="AI57" s="79">
        <f t="shared" si="26"/>
        <v>0</v>
      </c>
      <c r="AJ57" s="79">
        <f t="shared" si="26"/>
        <v>0</v>
      </c>
      <c r="AK57" s="79">
        <f t="shared" si="26"/>
        <v>0</v>
      </c>
      <c r="AL57" s="79">
        <f t="shared" si="26"/>
        <v>0</v>
      </c>
      <c r="AM57" s="85">
        <f t="shared" si="26"/>
        <v>0</v>
      </c>
    </row>
    <row r="58" spans="1:39" x14ac:dyDescent="0.25">
      <c r="A58" s="1" t="s">
        <v>97</v>
      </c>
      <c r="B58" t="s">
        <v>98</v>
      </c>
      <c r="C58" s="75" t="e">
        <f t="shared" si="18"/>
        <v>#DIV/0!</v>
      </c>
      <c r="D58" s="76">
        <f t="shared" si="19"/>
        <v>0</v>
      </c>
      <c r="E58" s="76">
        <f t="shared" si="20"/>
        <v>0</v>
      </c>
      <c r="F58" s="76">
        <f t="shared" si="21"/>
        <v>0</v>
      </c>
      <c r="G58" s="76">
        <f t="shared" si="22"/>
        <v>0</v>
      </c>
      <c r="H58" s="103">
        <f t="shared" si="23"/>
        <v>0</v>
      </c>
      <c r="I58" s="181"/>
      <c r="J58" s="181"/>
      <c r="K58" s="181"/>
      <c r="L58" s="181"/>
      <c r="M58" s="181"/>
      <c r="N58" s="181"/>
      <c r="O58" s="181"/>
      <c r="P58" s="181"/>
      <c r="Q58" s="181"/>
      <c r="R58" s="181"/>
      <c r="S58" s="181"/>
      <c r="T58" s="182"/>
      <c r="U58" s="79"/>
      <c r="V58" s="78" t="e">
        <f t="shared" si="24"/>
        <v>#DIV/0!</v>
      </c>
      <c r="W58" s="79" t="str">
        <f t="shared" si="8"/>
        <v/>
      </c>
      <c r="X58" s="79">
        <f t="shared" si="9"/>
        <v>0</v>
      </c>
      <c r="Y58" s="79">
        <f t="shared" si="10"/>
        <v>0</v>
      </c>
      <c r="Z58" s="79">
        <f t="shared" si="11"/>
        <v>0</v>
      </c>
      <c r="AA58" s="149">
        <f t="shared" si="12"/>
        <v>0</v>
      </c>
      <c r="AB58" s="105">
        <f t="shared" si="26"/>
        <v>0</v>
      </c>
      <c r="AC58" s="79">
        <f t="shared" si="26"/>
        <v>0</v>
      </c>
      <c r="AD58" s="79">
        <f t="shared" si="26"/>
        <v>0</v>
      </c>
      <c r="AE58" s="79">
        <f t="shared" si="26"/>
        <v>0</v>
      </c>
      <c r="AF58" s="79">
        <f t="shared" si="26"/>
        <v>0</v>
      </c>
      <c r="AG58" s="79">
        <f t="shared" si="26"/>
        <v>0</v>
      </c>
      <c r="AH58" s="79">
        <f t="shared" si="26"/>
        <v>0</v>
      </c>
      <c r="AI58" s="79">
        <f t="shared" si="26"/>
        <v>0</v>
      </c>
      <c r="AJ58" s="79">
        <f t="shared" si="26"/>
        <v>0</v>
      </c>
      <c r="AK58" s="79">
        <f t="shared" si="26"/>
        <v>0</v>
      </c>
      <c r="AL58" s="79">
        <f t="shared" si="26"/>
        <v>0</v>
      </c>
      <c r="AM58" s="85">
        <f t="shared" si="26"/>
        <v>0</v>
      </c>
    </row>
    <row r="59" spans="1:39" x14ac:dyDescent="0.25">
      <c r="A59" s="1" t="s">
        <v>99</v>
      </c>
      <c r="B59" t="s">
        <v>100</v>
      </c>
      <c r="C59" s="75" t="e">
        <f t="shared" si="18"/>
        <v>#DIV/0!</v>
      </c>
      <c r="D59" s="76">
        <f t="shared" si="19"/>
        <v>0</v>
      </c>
      <c r="E59" s="76">
        <f t="shared" si="20"/>
        <v>0</v>
      </c>
      <c r="F59" s="76">
        <f t="shared" si="21"/>
        <v>0</v>
      </c>
      <c r="G59" s="76">
        <f t="shared" si="22"/>
        <v>0</v>
      </c>
      <c r="H59" s="103">
        <f t="shared" si="23"/>
        <v>0</v>
      </c>
      <c r="I59" s="181"/>
      <c r="J59" s="181"/>
      <c r="K59" s="181"/>
      <c r="L59" s="181"/>
      <c r="M59" s="181"/>
      <c r="N59" s="181"/>
      <c r="O59" s="181"/>
      <c r="P59" s="181"/>
      <c r="Q59" s="181"/>
      <c r="R59" s="181"/>
      <c r="S59" s="181"/>
      <c r="T59" s="182"/>
      <c r="U59" s="79"/>
      <c r="V59" s="78" t="e">
        <f t="shared" si="24"/>
        <v>#DIV/0!</v>
      </c>
      <c r="W59" s="79" t="str">
        <f t="shared" si="8"/>
        <v/>
      </c>
      <c r="X59" s="79">
        <f t="shared" si="9"/>
        <v>0</v>
      </c>
      <c r="Y59" s="79">
        <f t="shared" si="10"/>
        <v>0</v>
      </c>
      <c r="Z59" s="79">
        <f t="shared" si="11"/>
        <v>0</v>
      </c>
      <c r="AA59" s="149">
        <f t="shared" si="12"/>
        <v>0</v>
      </c>
      <c r="AB59" s="105">
        <f t="shared" si="26"/>
        <v>0</v>
      </c>
      <c r="AC59" s="79">
        <f t="shared" si="26"/>
        <v>0</v>
      </c>
      <c r="AD59" s="79">
        <f t="shared" si="26"/>
        <v>0</v>
      </c>
      <c r="AE59" s="79">
        <f t="shared" si="26"/>
        <v>0</v>
      </c>
      <c r="AF59" s="79">
        <f t="shared" si="26"/>
        <v>0</v>
      </c>
      <c r="AG59" s="79">
        <f t="shared" si="26"/>
        <v>0</v>
      </c>
      <c r="AH59" s="79">
        <f t="shared" si="26"/>
        <v>0</v>
      </c>
      <c r="AI59" s="79">
        <f t="shared" si="26"/>
        <v>0</v>
      </c>
      <c r="AJ59" s="79">
        <f t="shared" si="26"/>
        <v>0</v>
      </c>
      <c r="AK59" s="79">
        <f t="shared" si="26"/>
        <v>0</v>
      </c>
      <c r="AL59" s="79">
        <f t="shared" si="26"/>
        <v>0</v>
      </c>
      <c r="AM59" s="85">
        <f t="shared" si="26"/>
        <v>0</v>
      </c>
    </row>
    <row r="60" spans="1:39" x14ac:dyDescent="0.25">
      <c r="A60" s="1" t="s">
        <v>101</v>
      </c>
      <c r="B60" t="s">
        <v>102</v>
      </c>
      <c r="C60" s="75" t="e">
        <f t="shared" si="18"/>
        <v>#DIV/0!</v>
      </c>
      <c r="D60" s="76">
        <f t="shared" si="19"/>
        <v>0</v>
      </c>
      <c r="E60" s="76">
        <f t="shared" si="20"/>
        <v>0</v>
      </c>
      <c r="F60" s="76">
        <f t="shared" si="21"/>
        <v>0</v>
      </c>
      <c r="G60" s="76">
        <f t="shared" si="22"/>
        <v>0</v>
      </c>
      <c r="H60" s="103">
        <f t="shared" si="23"/>
        <v>0</v>
      </c>
      <c r="I60" s="181"/>
      <c r="J60" s="181"/>
      <c r="K60" s="181"/>
      <c r="L60" s="181"/>
      <c r="M60" s="181"/>
      <c r="N60" s="181"/>
      <c r="O60" s="181"/>
      <c r="P60" s="181"/>
      <c r="Q60" s="181"/>
      <c r="R60" s="181"/>
      <c r="S60" s="181"/>
      <c r="T60" s="182"/>
      <c r="U60" s="79"/>
      <c r="V60" s="78" t="e">
        <f t="shared" si="24"/>
        <v>#DIV/0!</v>
      </c>
      <c r="W60" s="79" t="str">
        <f t="shared" si="8"/>
        <v/>
      </c>
      <c r="X60" s="79">
        <f t="shared" si="9"/>
        <v>0</v>
      </c>
      <c r="Y60" s="79">
        <f t="shared" si="10"/>
        <v>0</v>
      </c>
      <c r="Z60" s="79">
        <f t="shared" si="11"/>
        <v>0</v>
      </c>
      <c r="AA60" s="149">
        <f t="shared" si="12"/>
        <v>0</v>
      </c>
      <c r="AB60" s="105">
        <f t="shared" si="26"/>
        <v>0</v>
      </c>
      <c r="AC60" s="79">
        <f t="shared" si="26"/>
        <v>0</v>
      </c>
      <c r="AD60" s="79">
        <f t="shared" si="26"/>
        <v>0</v>
      </c>
      <c r="AE60" s="79">
        <f t="shared" si="26"/>
        <v>0</v>
      </c>
      <c r="AF60" s="79">
        <f t="shared" si="26"/>
        <v>0</v>
      </c>
      <c r="AG60" s="79">
        <f t="shared" si="26"/>
        <v>0</v>
      </c>
      <c r="AH60" s="79">
        <f t="shared" si="26"/>
        <v>0</v>
      </c>
      <c r="AI60" s="79">
        <f t="shared" si="26"/>
        <v>0</v>
      </c>
      <c r="AJ60" s="79">
        <f t="shared" si="26"/>
        <v>0</v>
      </c>
      <c r="AK60" s="79">
        <f t="shared" si="26"/>
        <v>0</v>
      </c>
      <c r="AL60" s="79">
        <f t="shared" si="26"/>
        <v>0</v>
      </c>
      <c r="AM60" s="85">
        <f t="shared" si="26"/>
        <v>0</v>
      </c>
    </row>
    <row r="61" spans="1:39" x14ac:dyDescent="0.25">
      <c r="A61" s="1" t="s">
        <v>103</v>
      </c>
      <c r="B61" t="s">
        <v>104</v>
      </c>
      <c r="C61" s="75" t="e">
        <f t="shared" si="18"/>
        <v>#DIV/0!</v>
      </c>
      <c r="D61" s="76">
        <f t="shared" si="19"/>
        <v>0</v>
      </c>
      <c r="E61" s="76">
        <f t="shared" si="20"/>
        <v>0</v>
      </c>
      <c r="F61" s="76">
        <f t="shared" si="21"/>
        <v>0</v>
      </c>
      <c r="G61" s="76">
        <f t="shared" si="22"/>
        <v>0</v>
      </c>
      <c r="H61" s="103">
        <f t="shared" si="23"/>
        <v>0</v>
      </c>
      <c r="I61" s="181"/>
      <c r="J61" s="181"/>
      <c r="K61" s="181"/>
      <c r="L61" s="181"/>
      <c r="M61" s="181"/>
      <c r="N61" s="181"/>
      <c r="O61" s="181"/>
      <c r="P61" s="181"/>
      <c r="Q61" s="181"/>
      <c r="R61" s="181"/>
      <c r="S61" s="181"/>
      <c r="T61" s="182"/>
      <c r="U61" s="79"/>
      <c r="V61" s="78" t="e">
        <f t="shared" si="24"/>
        <v>#DIV/0!</v>
      </c>
      <c r="W61" s="79" t="str">
        <f t="shared" si="8"/>
        <v/>
      </c>
      <c r="X61" s="79">
        <f t="shared" si="9"/>
        <v>0</v>
      </c>
      <c r="Y61" s="79">
        <f t="shared" si="10"/>
        <v>0</v>
      </c>
      <c r="Z61" s="79">
        <f t="shared" si="11"/>
        <v>0</v>
      </c>
      <c r="AA61" s="149">
        <f t="shared" si="12"/>
        <v>0</v>
      </c>
      <c r="AB61" s="105">
        <f t="shared" si="26"/>
        <v>0</v>
      </c>
      <c r="AC61" s="79">
        <f t="shared" si="26"/>
        <v>0</v>
      </c>
      <c r="AD61" s="79">
        <f t="shared" si="26"/>
        <v>0</v>
      </c>
      <c r="AE61" s="79">
        <f t="shared" si="26"/>
        <v>0</v>
      </c>
      <c r="AF61" s="79">
        <f t="shared" si="26"/>
        <v>0</v>
      </c>
      <c r="AG61" s="79">
        <f t="shared" si="26"/>
        <v>0</v>
      </c>
      <c r="AH61" s="79">
        <f t="shared" si="26"/>
        <v>0</v>
      </c>
      <c r="AI61" s="79">
        <f t="shared" si="26"/>
        <v>0</v>
      </c>
      <c r="AJ61" s="79">
        <f t="shared" si="26"/>
        <v>0</v>
      </c>
      <c r="AK61" s="79">
        <f t="shared" si="26"/>
        <v>0</v>
      </c>
      <c r="AL61" s="79">
        <f t="shared" si="26"/>
        <v>0</v>
      </c>
      <c r="AM61" s="85">
        <f t="shared" si="26"/>
        <v>0</v>
      </c>
    </row>
    <row r="62" spans="1:39" x14ac:dyDescent="0.25">
      <c r="A62" s="1" t="s">
        <v>105</v>
      </c>
      <c r="B62" t="s">
        <v>106</v>
      </c>
      <c r="C62" s="75" t="e">
        <f t="shared" si="18"/>
        <v>#DIV/0!</v>
      </c>
      <c r="D62" s="76">
        <f t="shared" si="19"/>
        <v>0</v>
      </c>
      <c r="E62" s="76">
        <f t="shared" si="20"/>
        <v>0</v>
      </c>
      <c r="F62" s="76">
        <f t="shared" si="21"/>
        <v>0</v>
      </c>
      <c r="G62" s="76">
        <f t="shared" si="22"/>
        <v>0</v>
      </c>
      <c r="H62" s="103">
        <f t="shared" si="23"/>
        <v>0</v>
      </c>
      <c r="I62" s="181"/>
      <c r="J62" s="181"/>
      <c r="K62" s="181"/>
      <c r="L62" s="181"/>
      <c r="M62" s="181"/>
      <c r="N62" s="181"/>
      <c r="O62" s="181"/>
      <c r="P62" s="181"/>
      <c r="Q62" s="181"/>
      <c r="R62" s="181"/>
      <c r="S62" s="181"/>
      <c r="T62" s="182"/>
      <c r="U62" s="79"/>
      <c r="V62" s="78" t="e">
        <f t="shared" si="24"/>
        <v>#DIV/0!</v>
      </c>
      <c r="W62" s="79" t="str">
        <f t="shared" si="8"/>
        <v/>
      </c>
      <c r="X62" s="79">
        <f t="shared" si="9"/>
        <v>0</v>
      </c>
      <c r="Y62" s="79">
        <f t="shared" si="10"/>
        <v>0</v>
      </c>
      <c r="Z62" s="79">
        <f t="shared" si="11"/>
        <v>0</v>
      </c>
      <c r="AA62" s="149">
        <f t="shared" si="12"/>
        <v>0</v>
      </c>
      <c r="AB62" s="105">
        <f t="shared" si="26"/>
        <v>0</v>
      </c>
      <c r="AC62" s="79">
        <f t="shared" si="26"/>
        <v>0</v>
      </c>
      <c r="AD62" s="79">
        <f t="shared" si="26"/>
        <v>0</v>
      </c>
      <c r="AE62" s="79">
        <f t="shared" si="26"/>
        <v>0</v>
      </c>
      <c r="AF62" s="79">
        <f t="shared" si="26"/>
        <v>0</v>
      </c>
      <c r="AG62" s="79">
        <f t="shared" si="26"/>
        <v>0</v>
      </c>
      <c r="AH62" s="79">
        <f t="shared" si="26"/>
        <v>0</v>
      </c>
      <c r="AI62" s="79">
        <f t="shared" si="26"/>
        <v>0</v>
      </c>
      <c r="AJ62" s="79">
        <f t="shared" si="26"/>
        <v>0</v>
      </c>
      <c r="AK62" s="79">
        <f t="shared" si="26"/>
        <v>0</v>
      </c>
      <c r="AL62" s="79">
        <f t="shared" si="26"/>
        <v>0</v>
      </c>
      <c r="AM62" s="85">
        <f t="shared" si="26"/>
        <v>0</v>
      </c>
    </row>
    <row r="63" spans="1:39" x14ac:dyDescent="0.25">
      <c r="A63" s="1" t="s">
        <v>107</v>
      </c>
      <c r="B63" t="s">
        <v>108</v>
      </c>
      <c r="C63" s="75" t="e">
        <f t="shared" si="18"/>
        <v>#DIV/0!</v>
      </c>
      <c r="D63" s="76">
        <f t="shared" si="19"/>
        <v>0</v>
      </c>
      <c r="E63" s="76">
        <f t="shared" si="20"/>
        <v>0</v>
      </c>
      <c r="F63" s="76">
        <f t="shared" si="21"/>
        <v>0</v>
      </c>
      <c r="G63" s="76">
        <f t="shared" si="22"/>
        <v>0</v>
      </c>
      <c r="H63" s="103">
        <f t="shared" si="23"/>
        <v>0</v>
      </c>
      <c r="I63" s="181"/>
      <c r="J63" s="181"/>
      <c r="K63" s="181"/>
      <c r="L63" s="181"/>
      <c r="M63" s="181"/>
      <c r="N63" s="181"/>
      <c r="O63" s="181"/>
      <c r="P63" s="181"/>
      <c r="Q63" s="181"/>
      <c r="R63" s="181"/>
      <c r="S63" s="181"/>
      <c r="T63" s="182"/>
      <c r="U63" s="79"/>
      <c r="V63" s="78" t="e">
        <f t="shared" si="24"/>
        <v>#DIV/0!</v>
      </c>
      <c r="W63" s="79" t="str">
        <f t="shared" si="8"/>
        <v/>
      </c>
      <c r="X63" s="79">
        <f t="shared" si="9"/>
        <v>0</v>
      </c>
      <c r="Y63" s="79">
        <f t="shared" si="10"/>
        <v>0</v>
      </c>
      <c r="Z63" s="79">
        <f t="shared" si="11"/>
        <v>0</v>
      </c>
      <c r="AA63" s="149">
        <f t="shared" si="12"/>
        <v>0</v>
      </c>
      <c r="AB63" s="105">
        <f t="shared" si="26"/>
        <v>0</v>
      </c>
      <c r="AC63" s="79">
        <f t="shared" si="26"/>
        <v>0</v>
      </c>
      <c r="AD63" s="79">
        <f t="shared" si="26"/>
        <v>0</v>
      </c>
      <c r="AE63" s="79">
        <f t="shared" si="26"/>
        <v>0</v>
      </c>
      <c r="AF63" s="79">
        <f t="shared" si="26"/>
        <v>0</v>
      </c>
      <c r="AG63" s="79">
        <f t="shared" si="26"/>
        <v>0</v>
      </c>
      <c r="AH63" s="79">
        <f t="shared" si="26"/>
        <v>0</v>
      </c>
      <c r="AI63" s="79">
        <f t="shared" si="26"/>
        <v>0</v>
      </c>
      <c r="AJ63" s="79">
        <f t="shared" si="26"/>
        <v>0</v>
      </c>
      <c r="AK63" s="79">
        <f t="shared" si="26"/>
        <v>0</v>
      </c>
      <c r="AL63" s="79">
        <f t="shared" si="26"/>
        <v>0</v>
      </c>
      <c r="AM63" s="85">
        <f t="shared" si="26"/>
        <v>0</v>
      </c>
    </row>
    <row r="64" spans="1:39" x14ac:dyDescent="0.25">
      <c r="A64" s="1" t="s">
        <v>109</v>
      </c>
      <c r="B64" t="s">
        <v>110</v>
      </c>
      <c r="C64" s="75" t="e">
        <f t="shared" si="18"/>
        <v>#DIV/0!</v>
      </c>
      <c r="D64" s="76">
        <f t="shared" si="19"/>
        <v>0</v>
      </c>
      <c r="E64" s="76">
        <f t="shared" si="20"/>
        <v>0</v>
      </c>
      <c r="F64" s="76">
        <f t="shared" si="21"/>
        <v>0</v>
      </c>
      <c r="G64" s="76">
        <f t="shared" si="22"/>
        <v>0</v>
      </c>
      <c r="H64" s="103">
        <f t="shared" si="23"/>
        <v>0</v>
      </c>
      <c r="I64" s="181"/>
      <c r="J64" s="181"/>
      <c r="K64" s="181"/>
      <c r="L64" s="181"/>
      <c r="M64" s="181"/>
      <c r="N64" s="181"/>
      <c r="O64" s="181"/>
      <c r="P64" s="181"/>
      <c r="Q64" s="181"/>
      <c r="R64" s="181"/>
      <c r="S64" s="181"/>
      <c r="T64" s="182"/>
      <c r="U64" s="79"/>
      <c r="V64" s="78" t="e">
        <f t="shared" si="24"/>
        <v>#DIV/0!</v>
      </c>
      <c r="W64" s="79" t="str">
        <f t="shared" si="8"/>
        <v/>
      </c>
      <c r="X64" s="79">
        <f t="shared" si="9"/>
        <v>0</v>
      </c>
      <c r="Y64" s="79">
        <f t="shared" si="10"/>
        <v>0</v>
      </c>
      <c r="Z64" s="79">
        <f t="shared" si="11"/>
        <v>0</v>
      </c>
      <c r="AA64" s="149">
        <f t="shared" si="12"/>
        <v>0</v>
      </c>
      <c r="AB64" s="105">
        <f t="shared" si="26"/>
        <v>0</v>
      </c>
      <c r="AC64" s="79">
        <f t="shared" si="26"/>
        <v>0</v>
      </c>
      <c r="AD64" s="79">
        <f t="shared" si="26"/>
        <v>0</v>
      </c>
      <c r="AE64" s="79">
        <f t="shared" si="26"/>
        <v>0</v>
      </c>
      <c r="AF64" s="79">
        <f t="shared" si="26"/>
        <v>0</v>
      </c>
      <c r="AG64" s="79">
        <f t="shared" si="26"/>
        <v>0</v>
      </c>
      <c r="AH64" s="79">
        <f t="shared" si="26"/>
        <v>0</v>
      </c>
      <c r="AI64" s="79">
        <f t="shared" si="26"/>
        <v>0</v>
      </c>
      <c r="AJ64" s="79">
        <f t="shared" si="26"/>
        <v>0</v>
      </c>
      <c r="AK64" s="79">
        <f t="shared" si="26"/>
        <v>0</v>
      </c>
      <c r="AL64" s="79">
        <f t="shared" si="26"/>
        <v>0</v>
      </c>
      <c r="AM64" s="85">
        <f t="shared" si="26"/>
        <v>0</v>
      </c>
    </row>
    <row r="65" spans="1:39" x14ac:dyDescent="0.25">
      <c r="A65" s="1" t="s">
        <v>111</v>
      </c>
      <c r="B65" t="s">
        <v>112</v>
      </c>
      <c r="C65" s="75" t="e">
        <f t="shared" si="18"/>
        <v>#DIV/0!</v>
      </c>
      <c r="D65" s="76">
        <f t="shared" si="19"/>
        <v>0</v>
      </c>
      <c r="E65" s="76">
        <f t="shared" si="20"/>
        <v>0</v>
      </c>
      <c r="F65" s="76">
        <f t="shared" si="21"/>
        <v>0</v>
      </c>
      <c r="G65" s="76">
        <f t="shared" si="22"/>
        <v>0</v>
      </c>
      <c r="H65" s="103">
        <f t="shared" si="23"/>
        <v>0</v>
      </c>
      <c r="I65" s="181"/>
      <c r="J65" s="181"/>
      <c r="K65" s="181"/>
      <c r="L65" s="181"/>
      <c r="M65" s="181"/>
      <c r="N65" s="181"/>
      <c r="O65" s="181"/>
      <c r="P65" s="181"/>
      <c r="Q65" s="181"/>
      <c r="R65" s="181"/>
      <c r="S65" s="181"/>
      <c r="T65" s="182"/>
      <c r="U65" s="79"/>
      <c r="V65" s="78" t="e">
        <f t="shared" si="24"/>
        <v>#DIV/0!</v>
      </c>
      <c r="W65" s="79" t="str">
        <f t="shared" si="8"/>
        <v/>
      </c>
      <c r="X65" s="79">
        <f t="shared" si="9"/>
        <v>0</v>
      </c>
      <c r="Y65" s="79">
        <f t="shared" si="10"/>
        <v>0</v>
      </c>
      <c r="Z65" s="79">
        <f t="shared" si="11"/>
        <v>0</v>
      </c>
      <c r="AA65" s="149">
        <f t="shared" si="12"/>
        <v>0</v>
      </c>
      <c r="AB65" s="105">
        <f t="shared" si="26"/>
        <v>0</v>
      </c>
      <c r="AC65" s="79">
        <f t="shared" si="26"/>
        <v>0</v>
      </c>
      <c r="AD65" s="79">
        <f t="shared" si="26"/>
        <v>0</v>
      </c>
      <c r="AE65" s="79">
        <f t="shared" si="26"/>
        <v>0</v>
      </c>
      <c r="AF65" s="79">
        <f t="shared" si="26"/>
        <v>0</v>
      </c>
      <c r="AG65" s="79">
        <f t="shared" si="26"/>
        <v>0</v>
      </c>
      <c r="AH65" s="79">
        <f t="shared" si="26"/>
        <v>0</v>
      </c>
      <c r="AI65" s="79">
        <f t="shared" si="26"/>
        <v>0</v>
      </c>
      <c r="AJ65" s="79">
        <f t="shared" si="26"/>
        <v>0</v>
      </c>
      <c r="AK65" s="79">
        <f t="shared" si="26"/>
        <v>0</v>
      </c>
      <c r="AL65" s="79">
        <f t="shared" si="26"/>
        <v>0</v>
      </c>
      <c r="AM65" s="85">
        <f t="shared" si="26"/>
        <v>0</v>
      </c>
    </row>
    <row r="66" spans="1:39" x14ac:dyDescent="0.25">
      <c r="A66" s="1" t="s">
        <v>113</v>
      </c>
      <c r="B66" t="s">
        <v>114</v>
      </c>
      <c r="C66" s="75" t="e">
        <f t="shared" si="18"/>
        <v>#DIV/0!</v>
      </c>
      <c r="D66" s="76">
        <f t="shared" si="19"/>
        <v>0</v>
      </c>
      <c r="E66" s="76">
        <f t="shared" si="20"/>
        <v>0</v>
      </c>
      <c r="F66" s="76">
        <f t="shared" si="21"/>
        <v>0</v>
      </c>
      <c r="G66" s="76">
        <f t="shared" si="22"/>
        <v>0</v>
      </c>
      <c r="H66" s="103">
        <f t="shared" si="23"/>
        <v>0</v>
      </c>
      <c r="I66" s="181"/>
      <c r="J66" s="181"/>
      <c r="K66" s="181"/>
      <c r="L66" s="181"/>
      <c r="M66" s="181"/>
      <c r="N66" s="181"/>
      <c r="O66" s="181"/>
      <c r="P66" s="181"/>
      <c r="Q66" s="181"/>
      <c r="R66" s="181"/>
      <c r="S66" s="181"/>
      <c r="T66" s="182"/>
      <c r="U66" s="79"/>
      <c r="V66" s="78" t="e">
        <f t="shared" si="24"/>
        <v>#DIV/0!</v>
      </c>
      <c r="W66" s="79" t="str">
        <f t="shared" si="8"/>
        <v/>
      </c>
      <c r="X66" s="79">
        <f t="shared" si="9"/>
        <v>0</v>
      </c>
      <c r="Y66" s="79">
        <f t="shared" si="10"/>
        <v>0</v>
      </c>
      <c r="Z66" s="79">
        <f t="shared" si="11"/>
        <v>0</v>
      </c>
      <c r="AA66" s="149">
        <f t="shared" si="12"/>
        <v>0</v>
      </c>
      <c r="AB66" s="105">
        <f t="shared" si="26"/>
        <v>0</v>
      </c>
      <c r="AC66" s="79">
        <f t="shared" si="26"/>
        <v>0</v>
      </c>
      <c r="AD66" s="79">
        <f t="shared" si="26"/>
        <v>0</v>
      </c>
      <c r="AE66" s="79">
        <f t="shared" si="26"/>
        <v>0</v>
      </c>
      <c r="AF66" s="79">
        <f t="shared" si="26"/>
        <v>0</v>
      </c>
      <c r="AG66" s="79">
        <f t="shared" si="26"/>
        <v>0</v>
      </c>
      <c r="AH66" s="79">
        <f t="shared" si="26"/>
        <v>0</v>
      </c>
      <c r="AI66" s="79">
        <f t="shared" si="26"/>
        <v>0</v>
      </c>
      <c r="AJ66" s="79">
        <f t="shared" si="26"/>
        <v>0</v>
      </c>
      <c r="AK66" s="79">
        <f t="shared" si="26"/>
        <v>0</v>
      </c>
      <c r="AL66" s="79">
        <f t="shared" si="26"/>
        <v>0</v>
      </c>
      <c r="AM66" s="85">
        <f t="shared" si="26"/>
        <v>0</v>
      </c>
    </row>
    <row r="67" spans="1:39" x14ac:dyDescent="0.25">
      <c r="A67" s="1" t="s">
        <v>115</v>
      </c>
      <c r="B67" t="s">
        <v>116</v>
      </c>
      <c r="C67" s="75" t="e">
        <f t="shared" si="18"/>
        <v>#DIV/0!</v>
      </c>
      <c r="D67" s="76">
        <f t="shared" si="19"/>
        <v>0</v>
      </c>
      <c r="E67" s="76">
        <f t="shared" si="20"/>
        <v>0</v>
      </c>
      <c r="F67" s="76">
        <f t="shared" si="21"/>
        <v>0</v>
      </c>
      <c r="G67" s="76">
        <f t="shared" si="22"/>
        <v>0</v>
      </c>
      <c r="H67" s="103">
        <f t="shared" si="23"/>
        <v>0</v>
      </c>
      <c r="I67" s="181"/>
      <c r="J67" s="181"/>
      <c r="K67" s="181"/>
      <c r="L67" s="181"/>
      <c r="M67" s="181"/>
      <c r="N67" s="181"/>
      <c r="O67" s="181"/>
      <c r="P67" s="181"/>
      <c r="Q67" s="181"/>
      <c r="R67" s="181"/>
      <c r="S67" s="181"/>
      <c r="T67" s="182"/>
      <c r="U67" s="79"/>
      <c r="V67" s="78" t="e">
        <f t="shared" si="24"/>
        <v>#DIV/0!</v>
      </c>
      <c r="W67" s="79" t="str">
        <f t="shared" si="8"/>
        <v/>
      </c>
      <c r="X67" s="79">
        <f t="shared" si="9"/>
        <v>0</v>
      </c>
      <c r="Y67" s="79">
        <f t="shared" si="10"/>
        <v>0</v>
      </c>
      <c r="Z67" s="79">
        <f t="shared" si="11"/>
        <v>0</v>
      </c>
      <c r="AA67" s="149">
        <f t="shared" si="12"/>
        <v>0</v>
      </c>
      <c r="AB67" s="105">
        <f t="shared" si="26"/>
        <v>0</v>
      </c>
      <c r="AC67" s="79">
        <f t="shared" si="26"/>
        <v>0</v>
      </c>
      <c r="AD67" s="79">
        <f t="shared" si="26"/>
        <v>0</v>
      </c>
      <c r="AE67" s="79">
        <f t="shared" si="26"/>
        <v>0</v>
      </c>
      <c r="AF67" s="79">
        <f t="shared" si="26"/>
        <v>0</v>
      </c>
      <c r="AG67" s="79">
        <f t="shared" si="26"/>
        <v>0</v>
      </c>
      <c r="AH67" s="79">
        <f t="shared" si="26"/>
        <v>0</v>
      </c>
      <c r="AI67" s="79">
        <f t="shared" si="26"/>
        <v>0</v>
      </c>
      <c r="AJ67" s="79">
        <f t="shared" si="26"/>
        <v>0</v>
      </c>
      <c r="AK67" s="79">
        <f t="shared" si="26"/>
        <v>0</v>
      </c>
      <c r="AL67" s="79">
        <f t="shared" si="26"/>
        <v>0</v>
      </c>
      <c r="AM67" s="85">
        <f t="shared" si="26"/>
        <v>0</v>
      </c>
    </row>
    <row r="68" spans="1:39" x14ac:dyDescent="0.25">
      <c r="A68" s="1" t="s">
        <v>117</v>
      </c>
      <c r="B68" t="s">
        <v>118</v>
      </c>
      <c r="C68" s="75" t="e">
        <f t="shared" si="18"/>
        <v>#DIV/0!</v>
      </c>
      <c r="D68" s="76">
        <f t="shared" si="19"/>
        <v>0</v>
      </c>
      <c r="E68" s="76">
        <f t="shared" si="20"/>
        <v>0</v>
      </c>
      <c r="F68" s="76">
        <f t="shared" si="21"/>
        <v>0</v>
      </c>
      <c r="G68" s="76">
        <f t="shared" si="22"/>
        <v>0</v>
      </c>
      <c r="H68" s="103">
        <f t="shared" si="23"/>
        <v>0</v>
      </c>
      <c r="I68" s="181"/>
      <c r="J68" s="181"/>
      <c r="K68" s="181"/>
      <c r="L68" s="181"/>
      <c r="M68" s="181"/>
      <c r="N68" s="181"/>
      <c r="O68" s="181"/>
      <c r="P68" s="181"/>
      <c r="Q68" s="181"/>
      <c r="R68" s="181"/>
      <c r="S68" s="181"/>
      <c r="T68" s="182"/>
      <c r="U68" s="79"/>
      <c r="V68" s="78" t="e">
        <f t="shared" si="24"/>
        <v>#DIV/0!</v>
      </c>
      <c r="W68" s="79" t="str">
        <f t="shared" si="8"/>
        <v/>
      </c>
      <c r="X68" s="79">
        <f t="shared" si="9"/>
        <v>0</v>
      </c>
      <c r="Y68" s="79">
        <f t="shared" si="10"/>
        <v>0</v>
      </c>
      <c r="Z68" s="79">
        <f t="shared" si="11"/>
        <v>0</v>
      </c>
      <c r="AA68" s="149">
        <f t="shared" si="12"/>
        <v>0</v>
      </c>
      <c r="AB68" s="105">
        <f t="shared" si="26"/>
        <v>0</v>
      </c>
      <c r="AC68" s="79">
        <f t="shared" si="26"/>
        <v>0</v>
      </c>
      <c r="AD68" s="79">
        <f t="shared" si="26"/>
        <v>0</v>
      </c>
      <c r="AE68" s="79">
        <f t="shared" si="26"/>
        <v>0</v>
      </c>
      <c r="AF68" s="79">
        <f t="shared" si="26"/>
        <v>0</v>
      </c>
      <c r="AG68" s="79">
        <f t="shared" si="26"/>
        <v>0</v>
      </c>
      <c r="AH68" s="79">
        <f t="shared" si="26"/>
        <v>0</v>
      </c>
      <c r="AI68" s="79">
        <f t="shared" si="26"/>
        <v>0</v>
      </c>
      <c r="AJ68" s="79">
        <f t="shared" si="26"/>
        <v>0</v>
      </c>
      <c r="AK68" s="79">
        <f t="shared" si="26"/>
        <v>0</v>
      </c>
      <c r="AL68" s="79">
        <f t="shared" si="26"/>
        <v>0</v>
      </c>
      <c r="AM68" s="85">
        <f t="shared" si="26"/>
        <v>0</v>
      </c>
    </row>
    <row r="69" spans="1:39" x14ac:dyDescent="0.25">
      <c r="A69" s="1" t="s">
        <v>119</v>
      </c>
      <c r="B69" t="s">
        <v>120</v>
      </c>
      <c r="C69" s="75" t="e">
        <f t="shared" si="18"/>
        <v>#DIV/0!</v>
      </c>
      <c r="D69" s="76">
        <f t="shared" si="19"/>
        <v>0</v>
      </c>
      <c r="E69" s="76">
        <f t="shared" si="20"/>
        <v>0</v>
      </c>
      <c r="F69" s="76">
        <f t="shared" si="21"/>
        <v>0</v>
      </c>
      <c r="G69" s="76">
        <f t="shared" si="22"/>
        <v>0</v>
      </c>
      <c r="H69" s="103">
        <f t="shared" si="23"/>
        <v>0</v>
      </c>
      <c r="I69" s="181"/>
      <c r="J69" s="181"/>
      <c r="K69" s="181"/>
      <c r="L69" s="181"/>
      <c r="M69" s="181"/>
      <c r="N69" s="181"/>
      <c r="O69" s="181"/>
      <c r="P69" s="181"/>
      <c r="Q69" s="181"/>
      <c r="R69" s="181"/>
      <c r="S69" s="181"/>
      <c r="T69" s="182"/>
      <c r="U69" s="79"/>
      <c r="V69" s="78" t="e">
        <f t="shared" si="24"/>
        <v>#DIV/0!</v>
      </c>
      <c r="W69" s="79" t="str">
        <f t="shared" si="8"/>
        <v/>
      </c>
      <c r="X69" s="79">
        <f t="shared" si="9"/>
        <v>0</v>
      </c>
      <c r="Y69" s="79">
        <f t="shared" si="10"/>
        <v>0</v>
      </c>
      <c r="Z69" s="79">
        <f t="shared" si="11"/>
        <v>0</v>
      </c>
      <c r="AA69" s="149">
        <f t="shared" si="12"/>
        <v>0</v>
      </c>
      <c r="AB69" s="105">
        <f t="shared" si="26"/>
        <v>0</v>
      </c>
      <c r="AC69" s="79">
        <f t="shared" si="26"/>
        <v>0</v>
      </c>
      <c r="AD69" s="79">
        <f t="shared" si="26"/>
        <v>0</v>
      </c>
      <c r="AE69" s="79">
        <f t="shared" si="26"/>
        <v>0</v>
      </c>
      <c r="AF69" s="79">
        <f t="shared" si="26"/>
        <v>0</v>
      </c>
      <c r="AG69" s="79">
        <f t="shared" si="26"/>
        <v>0</v>
      </c>
      <c r="AH69" s="79">
        <f t="shared" si="26"/>
        <v>0</v>
      </c>
      <c r="AI69" s="79">
        <f t="shared" si="26"/>
        <v>0</v>
      </c>
      <c r="AJ69" s="79">
        <f t="shared" si="26"/>
        <v>0</v>
      </c>
      <c r="AK69" s="79">
        <f t="shared" si="26"/>
        <v>0</v>
      </c>
      <c r="AL69" s="79">
        <f t="shared" si="26"/>
        <v>0</v>
      </c>
      <c r="AM69" s="85">
        <f t="shared" si="26"/>
        <v>0</v>
      </c>
    </row>
    <row r="70" spans="1:39" x14ac:dyDescent="0.25">
      <c r="A70" s="1" t="s">
        <v>121</v>
      </c>
      <c r="B70" t="s">
        <v>122</v>
      </c>
      <c r="C70" s="75" t="e">
        <f t="shared" si="18"/>
        <v>#DIV/0!</v>
      </c>
      <c r="D70" s="76">
        <f t="shared" si="19"/>
        <v>0</v>
      </c>
      <c r="E70" s="76">
        <f t="shared" si="20"/>
        <v>0</v>
      </c>
      <c r="F70" s="76">
        <f t="shared" si="21"/>
        <v>0</v>
      </c>
      <c r="G70" s="76">
        <f t="shared" si="22"/>
        <v>0</v>
      </c>
      <c r="H70" s="103">
        <f t="shared" si="23"/>
        <v>0</v>
      </c>
      <c r="I70" s="181"/>
      <c r="J70" s="181"/>
      <c r="K70" s="181"/>
      <c r="L70" s="181"/>
      <c r="M70" s="181"/>
      <c r="N70" s="181"/>
      <c r="O70" s="181"/>
      <c r="P70" s="181"/>
      <c r="Q70" s="181"/>
      <c r="R70" s="181"/>
      <c r="S70" s="181"/>
      <c r="T70" s="182"/>
      <c r="U70" s="79"/>
      <c r="V70" s="78" t="e">
        <f t="shared" si="24"/>
        <v>#DIV/0!</v>
      </c>
      <c r="W70" s="79" t="str">
        <f t="shared" si="8"/>
        <v/>
      </c>
      <c r="X70" s="79">
        <f t="shared" si="9"/>
        <v>0</v>
      </c>
      <c r="Y70" s="79">
        <f t="shared" si="10"/>
        <v>0</v>
      </c>
      <c r="Z70" s="79">
        <f t="shared" si="11"/>
        <v>0</v>
      </c>
      <c r="AA70" s="149">
        <f t="shared" si="12"/>
        <v>0</v>
      </c>
      <c r="AB70" s="105">
        <f t="shared" si="26"/>
        <v>0</v>
      </c>
      <c r="AC70" s="79">
        <f t="shared" si="26"/>
        <v>0</v>
      </c>
      <c r="AD70" s="79">
        <f t="shared" si="26"/>
        <v>0</v>
      </c>
      <c r="AE70" s="79">
        <f t="shared" si="26"/>
        <v>0</v>
      </c>
      <c r="AF70" s="79">
        <f t="shared" si="26"/>
        <v>0</v>
      </c>
      <c r="AG70" s="79">
        <f t="shared" si="26"/>
        <v>0</v>
      </c>
      <c r="AH70" s="79">
        <f t="shared" si="26"/>
        <v>0</v>
      </c>
      <c r="AI70" s="79">
        <f t="shared" si="26"/>
        <v>0</v>
      </c>
      <c r="AJ70" s="79">
        <f t="shared" si="26"/>
        <v>0</v>
      </c>
      <c r="AK70" s="79">
        <f t="shared" si="26"/>
        <v>0</v>
      </c>
      <c r="AL70" s="79">
        <f t="shared" si="26"/>
        <v>0</v>
      </c>
      <c r="AM70" s="85">
        <f t="shared" si="26"/>
        <v>0</v>
      </c>
    </row>
    <row r="71" spans="1:39" x14ac:dyDescent="0.25">
      <c r="A71" s="1" t="s">
        <v>123</v>
      </c>
      <c r="B71" t="s">
        <v>124</v>
      </c>
      <c r="C71" s="75" t="e">
        <f t="shared" si="18"/>
        <v>#DIV/0!</v>
      </c>
      <c r="D71" s="76">
        <f t="shared" si="19"/>
        <v>0</v>
      </c>
      <c r="E71" s="76">
        <f t="shared" si="20"/>
        <v>0</v>
      </c>
      <c r="F71" s="76">
        <f t="shared" si="21"/>
        <v>0</v>
      </c>
      <c r="G71" s="76">
        <f t="shared" si="22"/>
        <v>0</v>
      </c>
      <c r="H71" s="103">
        <f t="shared" si="23"/>
        <v>0</v>
      </c>
      <c r="I71" s="181"/>
      <c r="J71" s="181"/>
      <c r="K71" s="181"/>
      <c r="L71" s="181"/>
      <c r="M71" s="181"/>
      <c r="N71" s="181"/>
      <c r="O71" s="181"/>
      <c r="P71" s="181"/>
      <c r="Q71" s="181"/>
      <c r="R71" s="181"/>
      <c r="S71" s="181"/>
      <c r="T71" s="182"/>
      <c r="U71" s="79"/>
      <c r="V71" s="78" t="e">
        <f t="shared" si="24"/>
        <v>#DIV/0!</v>
      </c>
      <c r="W71" s="79" t="str">
        <f t="shared" si="8"/>
        <v/>
      </c>
      <c r="X71" s="79">
        <f t="shared" si="9"/>
        <v>0</v>
      </c>
      <c r="Y71" s="79">
        <f t="shared" si="10"/>
        <v>0</v>
      </c>
      <c r="Z71" s="79">
        <f t="shared" si="11"/>
        <v>0</v>
      </c>
      <c r="AA71" s="149">
        <f t="shared" si="12"/>
        <v>0</v>
      </c>
      <c r="AB71" s="105">
        <f t="shared" si="26"/>
        <v>0</v>
      </c>
      <c r="AC71" s="79">
        <f t="shared" si="26"/>
        <v>0</v>
      </c>
      <c r="AD71" s="79">
        <f t="shared" si="26"/>
        <v>0</v>
      </c>
      <c r="AE71" s="79">
        <f t="shared" si="26"/>
        <v>0</v>
      </c>
      <c r="AF71" s="79">
        <f t="shared" si="26"/>
        <v>0</v>
      </c>
      <c r="AG71" s="79">
        <f t="shared" si="26"/>
        <v>0</v>
      </c>
      <c r="AH71" s="79">
        <f t="shared" si="26"/>
        <v>0</v>
      </c>
      <c r="AI71" s="79">
        <f t="shared" si="26"/>
        <v>0</v>
      </c>
      <c r="AJ71" s="79">
        <f t="shared" si="26"/>
        <v>0</v>
      </c>
      <c r="AK71" s="79">
        <f t="shared" si="26"/>
        <v>0</v>
      </c>
      <c r="AL71" s="79">
        <f t="shared" si="26"/>
        <v>0</v>
      </c>
      <c r="AM71" s="85">
        <f t="shared" si="26"/>
        <v>0</v>
      </c>
    </row>
    <row r="72" spans="1:39" x14ac:dyDescent="0.25">
      <c r="A72" s="1" t="s">
        <v>125</v>
      </c>
      <c r="B72" t="s">
        <v>126</v>
      </c>
      <c r="C72" s="75" t="e">
        <f t="shared" si="18"/>
        <v>#DIV/0!</v>
      </c>
      <c r="D72" s="76">
        <f t="shared" si="19"/>
        <v>0</v>
      </c>
      <c r="E72" s="76">
        <f t="shared" si="20"/>
        <v>0</v>
      </c>
      <c r="F72" s="76">
        <f t="shared" si="21"/>
        <v>0</v>
      </c>
      <c r="G72" s="76">
        <f t="shared" si="22"/>
        <v>0</v>
      </c>
      <c r="H72" s="103">
        <f t="shared" si="23"/>
        <v>0</v>
      </c>
      <c r="I72" s="181"/>
      <c r="J72" s="181"/>
      <c r="K72" s="181"/>
      <c r="L72" s="181"/>
      <c r="M72" s="181"/>
      <c r="N72" s="181"/>
      <c r="O72" s="181"/>
      <c r="P72" s="181"/>
      <c r="Q72" s="181"/>
      <c r="R72" s="181"/>
      <c r="S72" s="181"/>
      <c r="T72" s="182"/>
      <c r="U72" s="79"/>
      <c r="V72" s="78" t="e">
        <f t="shared" si="24"/>
        <v>#DIV/0!</v>
      </c>
      <c r="W72" s="79" t="str">
        <f t="shared" si="8"/>
        <v/>
      </c>
      <c r="X72" s="79">
        <f t="shared" si="9"/>
        <v>0</v>
      </c>
      <c r="Y72" s="79">
        <f t="shared" si="10"/>
        <v>0</v>
      </c>
      <c r="Z72" s="79">
        <f t="shared" si="11"/>
        <v>0</v>
      </c>
      <c r="AA72" s="149">
        <f t="shared" si="12"/>
        <v>0</v>
      </c>
      <c r="AB72" s="105">
        <f t="shared" si="26"/>
        <v>0</v>
      </c>
      <c r="AC72" s="79">
        <f t="shared" si="26"/>
        <v>0</v>
      </c>
      <c r="AD72" s="79">
        <f t="shared" si="26"/>
        <v>0</v>
      </c>
      <c r="AE72" s="79">
        <f t="shared" si="26"/>
        <v>0</v>
      </c>
      <c r="AF72" s="79">
        <f t="shared" si="26"/>
        <v>0</v>
      </c>
      <c r="AG72" s="79">
        <f t="shared" si="26"/>
        <v>0</v>
      </c>
      <c r="AH72" s="79">
        <f t="shared" si="26"/>
        <v>0</v>
      </c>
      <c r="AI72" s="79">
        <f t="shared" si="26"/>
        <v>0</v>
      </c>
      <c r="AJ72" s="79">
        <f t="shared" si="26"/>
        <v>0</v>
      </c>
      <c r="AK72" s="79">
        <f t="shared" si="26"/>
        <v>0</v>
      </c>
      <c r="AL72" s="79">
        <f t="shared" si="26"/>
        <v>0</v>
      </c>
      <c r="AM72" s="85">
        <f t="shared" si="26"/>
        <v>0</v>
      </c>
    </row>
    <row r="73" spans="1:39" x14ac:dyDescent="0.25">
      <c r="A73" s="1" t="s">
        <v>127</v>
      </c>
      <c r="B73" t="s">
        <v>128</v>
      </c>
      <c r="C73" s="75" t="e">
        <f t="shared" si="18"/>
        <v>#DIV/0!</v>
      </c>
      <c r="D73" s="76">
        <f t="shared" si="19"/>
        <v>0</v>
      </c>
      <c r="E73" s="76">
        <f t="shared" si="20"/>
        <v>0</v>
      </c>
      <c r="F73" s="76">
        <f t="shared" si="21"/>
        <v>0</v>
      </c>
      <c r="G73" s="76">
        <f t="shared" si="22"/>
        <v>0</v>
      </c>
      <c r="H73" s="103">
        <f t="shared" si="23"/>
        <v>0</v>
      </c>
      <c r="I73" s="181"/>
      <c r="J73" s="181"/>
      <c r="K73" s="181"/>
      <c r="L73" s="181"/>
      <c r="M73" s="181"/>
      <c r="N73" s="181"/>
      <c r="O73" s="181"/>
      <c r="P73" s="181"/>
      <c r="Q73" s="181"/>
      <c r="R73" s="181"/>
      <c r="S73" s="181"/>
      <c r="T73" s="182"/>
      <c r="U73" s="79"/>
      <c r="V73" s="78" t="e">
        <f t="shared" si="24"/>
        <v>#DIV/0!</v>
      </c>
      <c r="W73" s="79" t="str">
        <f t="shared" si="8"/>
        <v/>
      </c>
      <c r="X73" s="79">
        <f t="shared" si="9"/>
        <v>0</v>
      </c>
      <c r="Y73" s="79">
        <f t="shared" si="10"/>
        <v>0</v>
      </c>
      <c r="Z73" s="79">
        <f t="shared" si="11"/>
        <v>0</v>
      </c>
      <c r="AA73" s="149">
        <f t="shared" si="12"/>
        <v>0</v>
      </c>
      <c r="AB73" s="105">
        <f t="shared" si="26"/>
        <v>0</v>
      </c>
      <c r="AC73" s="79">
        <f t="shared" si="26"/>
        <v>0</v>
      </c>
      <c r="AD73" s="79">
        <f t="shared" si="26"/>
        <v>0</v>
      </c>
      <c r="AE73" s="79">
        <f t="shared" si="26"/>
        <v>0</v>
      </c>
      <c r="AF73" s="79">
        <f t="shared" si="26"/>
        <v>0</v>
      </c>
      <c r="AG73" s="79">
        <f t="shared" si="26"/>
        <v>0</v>
      </c>
      <c r="AH73" s="79">
        <f t="shared" si="26"/>
        <v>0</v>
      </c>
      <c r="AI73" s="79">
        <f t="shared" si="26"/>
        <v>0</v>
      </c>
      <c r="AJ73" s="79">
        <f t="shared" si="26"/>
        <v>0</v>
      </c>
      <c r="AK73" s="79">
        <f t="shared" si="26"/>
        <v>0</v>
      </c>
      <c r="AL73" s="79">
        <f t="shared" si="26"/>
        <v>0</v>
      </c>
      <c r="AM73" s="85">
        <f t="shared" si="26"/>
        <v>0</v>
      </c>
    </row>
    <row r="74" spans="1:39" x14ac:dyDescent="0.25">
      <c r="A74" s="1" t="s">
        <v>129</v>
      </c>
      <c r="B74" t="s">
        <v>130</v>
      </c>
      <c r="C74" s="75" t="e">
        <f t="shared" si="18"/>
        <v>#DIV/0!</v>
      </c>
      <c r="D74" s="76">
        <f t="shared" si="19"/>
        <v>0</v>
      </c>
      <c r="E74" s="76">
        <f t="shared" si="20"/>
        <v>0</v>
      </c>
      <c r="F74" s="76">
        <f t="shared" si="21"/>
        <v>0</v>
      </c>
      <c r="G74" s="76">
        <f t="shared" si="22"/>
        <v>0</v>
      </c>
      <c r="H74" s="103">
        <f t="shared" si="23"/>
        <v>0</v>
      </c>
      <c r="I74" s="181"/>
      <c r="J74" s="181"/>
      <c r="K74" s="181"/>
      <c r="L74" s="181"/>
      <c r="M74" s="181"/>
      <c r="N74" s="181"/>
      <c r="O74" s="181"/>
      <c r="P74" s="181"/>
      <c r="Q74" s="181"/>
      <c r="R74" s="181"/>
      <c r="S74" s="181"/>
      <c r="T74" s="182"/>
      <c r="U74" s="79"/>
      <c r="V74" s="78" t="e">
        <f t="shared" si="24"/>
        <v>#DIV/0!</v>
      </c>
      <c r="W74" s="79" t="str">
        <f t="shared" si="8"/>
        <v/>
      </c>
      <c r="X74" s="79">
        <f t="shared" si="9"/>
        <v>0</v>
      </c>
      <c r="Y74" s="79">
        <f t="shared" si="10"/>
        <v>0</v>
      </c>
      <c r="Z74" s="79">
        <f t="shared" si="11"/>
        <v>0</v>
      </c>
      <c r="AA74" s="149">
        <f t="shared" si="12"/>
        <v>0</v>
      </c>
      <c r="AB74" s="105">
        <f t="shared" si="26"/>
        <v>0</v>
      </c>
      <c r="AC74" s="79">
        <f t="shared" si="26"/>
        <v>0</v>
      </c>
      <c r="AD74" s="79">
        <f t="shared" si="26"/>
        <v>0</v>
      </c>
      <c r="AE74" s="79">
        <f t="shared" si="26"/>
        <v>0</v>
      </c>
      <c r="AF74" s="79">
        <f t="shared" si="26"/>
        <v>0</v>
      </c>
      <c r="AG74" s="79">
        <f t="shared" si="26"/>
        <v>0</v>
      </c>
      <c r="AH74" s="79">
        <f t="shared" si="26"/>
        <v>0</v>
      </c>
      <c r="AI74" s="79">
        <f t="shared" si="26"/>
        <v>0</v>
      </c>
      <c r="AJ74" s="79">
        <f t="shared" si="26"/>
        <v>0</v>
      </c>
      <c r="AK74" s="79">
        <f t="shared" si="26"/>
        <v>0</v>
      </c>
      <c r="AL74" s="79">
        <f t="shared" si="26"/>
        <v>0</v>
      </c>
      <c r="AM74" s="85">
        <f t="shared" si="26"/>
        <v>0</v>
      </c>
    </row>
    <row r="75" spans="1:39" x14ac:dyDescent="0.25">
      <c r="A75" s="1" t="s">
        <v>131</v>
      </c>
      <c r="B75" t="s">
        <v>132</v>
      </c>
      <c r="C75" s="75" t="e">
        <f t="shared" si="18"/>
        <v>#DIV/0!</v>
      </c>
      <c r="D75" s="76">
        <f t="shared" si="19"/>
        <v>0</v>
      </c>
      <c r="E75" s="76">
        <f t="shared" si="20"/>
        <v>0</v>
      </c>
      <c r="F75" s="76">
        <f t="shared" si="21"/>
        <v>0</v>
      </c>
      <c r="G75" s="76">
        <f t="shared" si="22"/>
        <v>0</v>
      </c>
      <c r="H75" s="103">
        <f t="shared" si="23"/>
        <v>0</v>
      </c>
      <c r="I75" s="181"/>
      <c r="J75" s="181"/>
      <c r="K75" s="181"/>
      <c r="L75" s="181"/>
      <c r="M75" s="181"/>
      <c r="N75" s="181"/>
      <c r="O75" s="181"/>
      <c r="P75" s="181"/>
      <c r="Q75" s="181"/>
      <c r="R75" s="181"/>
      <c r="S75" s="181"/>
      <c r="T75" s="182"/>
      <c r="U75" s="79"/>
      <c r="V75" s="78" t="e">
        <f t="shared" si="24"/>
        <v>#DIV/0!</v>
      </c>
      <c r="W75" s="79" t="str">
        <f t="shared" si="8"/>
        <v/>
      </c>
      <c r="X75" s="79">
        <f t="shared" si="9"/>
        <v>0</v>
      </c>
      <c r="Y75" s="79">
        <f t="shared" si="10"/>
        <v>0</v>
      </c>
      <c r="Z75" s="79">
        <f t="shared" si="11"/>
        <v>0</v>
      </c>
      <c r="AA75" s="149">
        <f t="shared" si="12"/>
        <v>0</v>
      </c>
      <c r="AB75" s="105">
        <f t="shared" si="26"/>
        <v>0</v>
      </c>
      <c r="AC75" s="79">
        <f t="shared" si="26"/>
        <v>0</v>
      </c>
      <c r="AD75" s="79">
        <f t="shared" si="26"/>
        <v>0</v>
      </c>
      <c r="AE75" s="79">
        <f t="shared" ref="AC75:AM85" si="27">IFERROR(L75/L$14,0)</f>
        <v>0</v>
      </c>
      <c r="AF75" s="79">
        <f t="shared" si="27"/>
        <v>0</v>
      </c>
      <c r="AG75" s="79">
        <f t="shared" si="27"/>
        <v>0</v>
      </c>
      <c r="AH75" s="79">
        <f t="shared" si="27"/>
        <v>0</v>
      </c>
      <c r="AI75" s="79">
        <f t="shared" si="27"/>
        <v>0</v>
      </c>
      <c r="AJ75" s="79">
        <f t="shared" si="27"/>
        <v>0</v>
      </c>
      <c r="AK75" s="79">
        <f t="shared" si="27"/>
        <v>0</v>
      </c>
      <c r="AL75" s="79">
        <f t="shared" si="27"/>
        <v>0</v>
      </c>
      <c r="AM75" s="85">
        <f t="shared" si="27"/>
        <v>0</v>
      </c>
    </row>
    <row r="76" spans="1:39" x14ac:dyDescent="0.25">
      <c r="A76" s="1" t="s">
        <v>133</v>
      </c>
      <c r="B76" t="s">
        <v>134</v>
      </c>
      <c r="C76" s="75" t="e">
        <f t="shared" si="18"/>
        <v>#DIV/0!</v>
      </c>
      <c r="D76" s="76">
        <f t="shared" si="19"/>
        <v>0</v>
      </c>
      <c r="E76" s="76">
        <f t="shared" si="20"/>
        <v>0</v>
      </c>
      <c r="F76" s="76">
        <f t="shared" si="21"/>
        <v>0</v>
      </c>
      <c r="G76" s="76">
        <f t="shared" si="22"/>
        <v>0</v>
      </c>
      <c r="H76" s="103">
        <f t="shared" si="23"/>
        <v>0</v>
      </c>
      <c r="I76" s="181"/>
      <c r="J76" s="181"/>
      <c r="K76" s="181"/>
      <c r="L76" s="181"/>
      <c r="M76" s="181"/>
      <c r="N76" s="181"/>
      <c r="O76" s="181"/>
      <c r="P76" s="181"/>
      <c r="Q76" s="181"/>
      <c r="R76" s="181"/>
      <c r="S76" s="181"/>
      <c r="T76" s="182"/>
      <c r="U76" s="79"/>
      <c r="V76" s="78" t="e">
        <f t="shared" si="24"/>
        <v>#DIV/0!</v>
      </c>
      <c r="W76" s="79" t="str">
        <f t="shared" si="8"/>
        <v/>
      </c>
      <c r="X76" s="79">
        <f t="shared" si="9"/>
        <v>0</v>
      </c>
      <c r="Y76" s="79">
        <f t="shared" si="10"/>
        <v>0</v>
      </c>
      <c r="Z76" s="79">
        <f t="shared" si="11"/>
        <v>0</v>
      </c>
      <c r="AA76" s="149">
        <f t="shared" si="12"/>
        <v>0</v>
      </c>
      <c r="AB76" s="105">
        <f t="shared" ref="AB76:AB85" si="28">IFERROR(I76/I$14,0)</f>
        <v>0</v>
      </c>
      <c r="AC76" s="79">
        <f t="shared" si="27"/>
        <v>0</v>
      </c>
      <c r="AD76" s="79">
        <f t="shared" si="27"/>
        <v>0</v>
      </c>
      <c r="AE76" s="79">
        <f t="shared" si="27"/>
        <v>0</v>
      </c>
      <c r="AF76" s="79">
        <f t="shared" si="27"/>
        <v>0</v>
      </c>
      <c r="AG76" s="79">
        <f t="shared" si="27"/>
        <v>0</v>
      </c>
      <c r="AH76" s="79">
        <f t="shared" si="27"/>
        <v>0</v>
      </c>
      <c r="AI76" s="79">
        <f t="shared" si="27"/>
        <v>0</v>
      </c>
      <c r="AJ76" s="79">
        <f t="shared" si="27"/>
        <v>0</v>
      </c>
      <c r="AK76" s="79">
        <f t="shared" si="27"/>
        <v>0</v>
      </c>
      <c r="AL76" s="79">
        <f t="shared" si="27"/>
        <v>0</v>
      </c>
      <c r="AM76" s="85">
        <f t="shared" si="27"/>
        <v>0</v>
      </c>
    </row>
    <row r="77" spans="1:39" x14ac:dyDescent="0.25">
      <c r="A77" s="1" t="s">
        <v>135</v>
      </c>
      <c r="B77" t="s">
        <v>136</v>
      </c>
      <c r="C77" s="75" t="e">
        <f t="shared" si="18"/>
        <v>#DIV/0!</v>
      </c>
      <c r="D77" s="76">
        <f t="shared" si="19"/>
        <v>0</v>
      </c>
      <c r="E77" s="76">
        <f t="shared" si="20"/>
        <v>0</v>
      </c>
      <c r="F77" s="76">
        <f t="shared" si="21"/>
        <v>0</v>
      </c>
      <c r="G77" s="76">
        <f t="shared" si="22"/>
        <v>0</v>
      </c>
      <c r="H77" s="103">
        <f t="shared" si="23"/>
        <v>0</v>
      </c>
      <c r="I77" s="181"/>
      <c r="J77" s="181"/>
      <c r="K77" s="181"/>
      <c r="L77" s="181"/>
      <c r="M77" s="181"/>
      <c r="N77" s="181"/>
      <c r="O77" s="181"/>
      <c r="P77" s="181"/>
      <c r="Q77" s="181"/>
      <c r="R77" s="181"/>
      <c r="S77" s="181"/>
      <c r="T77" s="182"/>
      <c r="U77" s="79"/>
      <c r="V77" s="78" t="e">
        <f t="shared" si="24"/>
        <v>#DIV/0!</v>
      </c>
      <c r="W77" s="79" t="str">
        <f t="shared" si="8"/>
        <v/>
      </c>
      <c r="X77" s="79">
        <f t="shared" si="9"/>
        <v>0</v>
      </c>
      <c r="Y77" s="79">
        <f t="shared" si="10"/>
        <v>0</v>
      </c>
      <c r="Z77" s="79">
        <f t="shared" si="11"/>
        <v>0</v>
      </c>
      <c r="AA77" s="149">
        <f t="shared" si="12"/>
        <v>0</v>
      </c>
      <c r="AB77" s="105">
        <f t="shared" si="28"/>
        <v>0</v>
      </c>
      <c r="AC77" s="79">
        <f t="shared" si="27"/>
        <v>0</v>
      </c>
      <c r="AD77" s="79">
        <f t="shared" si="27"/>
        <v>0</v>
      </c>
      <c r="AE77" s="79">
        <f t="shared" si="27"/>
        <v>0</v>
      </c>
      <c r="AF77" s="79">
        <f t="shared" si="27"/>
        <v>0</v>
      </c>
      <c r="AG77" s="79">
        <f t="shared" si="27"/>
        <v>0</v>
      </c>
      <c r="AH77" s="79">
        <f t="shared" si="27"/>
        <v>0</v>
      </c>
      <c r="AI77" s="79">
        <f t="shared" si="27"/>
        <v>0</v>
      </c>
      <c r="AJ77" s="79">
        <f t="shared" si="27"/>
        <v>0</v>
      </c>
      <c r="AK77" s="79">
        <f t="shared" si="27"/>
        <v>0</v>
      </c>
      <c r="AL77" s="79">
        <f t="shared" si="27"/>
        <v>0</v>
      </c>
      <c r="AM77" s="85">
        <f t="shared" si="27"/>
        <v>0</v>
      </c>
    </row>
    <row r="78" spans="1:39" x14ac:dyDescent="0.25">
      <c r="A78" s="1" t="s">
        <v>137</v>
      </c>
      <c r="B78" t="s">
        <v>138</v>
      </c>
      <c r="C78" s="75" t="e">
        <f t="shared" si="18"/>
        <v>#DIV/0!</v>
      </c>
      <c r="D78" s="76">
        <f t="shared" si="19"/>
        <v>0</v>
      </c>
      <c r="E78" s="76">
        <f t="shared" si="20"/>
        <v>0</v>
      </c>
      <c r="F78" s="76">
        <f t="shared" si="21"/>
        <v>0</v>
      </c>
      <c r="G78" s="76">
        <f t="shared" si="22"/>
        <v>0</v>
      </c>
      <c r="H78" s="103">
        <f t="shared" si="23"/>
        <v>0</v>
      </c>
      <c r="I78" s="181"/>
      <c r="J78" s="181"/>
      <c r="K78" s="181"/>
      <c r="L78" s="181"/>
      <c r="M78" s="181"/>
      <c r="N78" s="181"/>
      <c r="O78" s="181"/>
      <c r="P78" s="181"/>
      <c r="Q78" s="181"/>
      <c r="R78" s="181"/>
      <c r="S78" s="181"/>
      <c r="T78" s="182"/>
      <c r="U78" s="79"/>
      <c r="V78" s="78" t="e">
        <f t="shared" si="24"/>
        <v>#DIV/0!</v>
      </c>
      <c r="W78" s="79" t="str">
        <f t="shared" si="8"/>
        <v/>
      </c>
      <c r="X78" s="79">
        <f t="shared" si="9"/>
        <v>0</v>
      </c>
      <c r="Y78" s="79">
        <f t="shared" si="10"/>
        <v>0</v>
      </c>
      <c r="Z78" s="79">
        <f t="shared" si="11"/>
        <v>0</v>
      </c>
      <c r="AA78" s="149">
        <f t="shared" si="12"/>
        <v>0</v>
      </c>
      <c r="AB78" s="105">
        <f t="shared" si="28"/>
        <v>0</v>
      </c>
      <c r="AC78" s="79">
        <f t="shared" si="27"/>
        <v>0</v>
      </c>
      <c r="AD78" s="79">
        <f t="shared" si="27"/>
        <v>0</v>
      </c>
      <c r="AE78" s="79">
        <f t="shared" si="27"/>
        <v>0</v>
      </c>
      <c r="AF78" s="79">
        <f t="shared" si="27"/>
        <v>0</v>
      </c>
      <c r="AG78" s="79">
        <f t="shared" si="27"/>
        <v>0</v>
      </c>
      <c r="AH78" s="79">
        <f t="shared" si="27"/>
        <v>0</v>
      </c>
      <c r="AI78" s="79">
        <f t="shared" si="27"/>
        <v>0</v>
      </c>
      <c r="AJ78" s="79">
        <f t="shared" si="27"/>
        <v>0</v>
      </c>
      <c r="AK78" s="79">
        <f t="shared" si="27"/>
        <v>0</v>
      </c>
      <c r="AL78" s="79">
        <f t="shared" si="27"/>
        <v>0</v>
      </c>
      <c r="AM78" s="85">
        <f t="shared" si="27"/>
        <v>0</v>
      </c>
    </row>
    <row r="79" spans="1:39" x14ac:dyDescent="0.25">
      <c r="A79" s="1" t="s">
        <v>139</v>
      </c>
      <c r="B79" t="s">
        <v>140</v>
      </c>
      <c r="C79" s="75" t="e">
        <f t="shared" si="18"/>
        <v>#DIV/0!</v>
      </c>
      <c r="D79" s="76">
        <f t="shared" si="19"/>
        <v>0</v>
      </c>
      <c r="E79" s="76">
        <f t="shared" si="20"/>
        <v>0</v>
      </c>
      <c r="F79" s="76">
        <f t="shared" si="21"/>
        <v>0</v>
      </c>
      <c r="G79" s="76">
        <f t="shared" si="22"/>
        <v>0</v>
      </c>
      <c r="H79" s="103">
        <f t="shared" si="23"/>
        <v>0</v>
      </c>
      <c r="I79" s="181"/>
      <c r="J79" s="181"/>
      <c r="K79" s="181"/>
      <c r="L79" s="181"/>
      <c r="M79" s="181"/>
      <c r="N79" s="181"/>
      <c r="O79" s="181"/>
      <c r="P79" s="181"/>
      <c r="Q79" s="181"/>
      <c r="R79" s="181"/>
      <c r="S79" s="181"/>
      <c r="T79" s="182"/>
      <c r="U79" s="79"/>
      <c r="V79" s="78" t="e">
        <f t="shared" si="24"/>
        <v>#DIV/0!</v>
      </c>
      <c r="W79" s="79" t="str">
        <f t="shared" si="8"/>
        <v/>
      </c>
      <c r="X79" s="79">
        <f t="shared" si="9"/>
        <v>0</v>
      </c>
      <c r="Y79" s="79">
        <f t="shared" si="10"/>
        <v>0</v>
      </c>
      <c r="Z79" s="79">
        <f t="shared" si="11"/>
        <v>0</v>
      </c>
      <c r="AA79" s="149">
        <f t="shared" si="12"/>
        <v>0</v>
      </c>
      <c r="AB79" s="105">
        <f t="shared" si="28"/>
        <v>0</v>
      </c>
      <c r="AC79" s="79">
        <f t="shared" si="27"/>
        <v>0</v>
      </c>
      <c r="AD79" s="79">
        <f t="shared" si="27"/>
        <v>0</v>
      </c>
      <c r="AE79" s="79">
        <f t="shared" si="27"/>
        <v>0</v>
      </c>
      <c r="AF79" s="79">
        <f t="shared" si="27"/>
        <v>0</v>
      </c>
      <c r="AG79" s="79">
        <f t="shared" si="27"/>
        <v>0</v>
      </c>
      <c r="AH79" s="79">
        <f t="shared" si="27"/>
        <v>0</v>
      </c>
      <c r="AI79" s="79">
        <f t="shared" si="27"/>
        <v>0</v>
      </c>
      <c r="AJ79" s="79">
        <f t="shared" si="27"/>
        <v>0</v>
      </c>
      <c r="AK79" s="79">
        <f t="shared" si="27"/>
        <v>0</v>
      </c>
      <c r="AL79" s="79">
        <f t="shared" si="27"/>
        <v>0</v>
      </c>
      <c r="AM79" s="85">
        <f t="shared" si="27"/>
        <v>0</v>
      </c>
    </row>
    <row r="80" spans="1:39" x14ac:dyDescent="0.25">
      <c r="A80" s="1" t="s">
        <v>141</v>
      </c>
      <c r="B80" t="s">
        <v>142</v>
      </c>
      <c r="C80" s="75" t="e">
        <f t="shared" si="18"/>
        <v>#DIV/0!</v>
      </c>
      <c r="D80" s="76">
        <f t="shared" si="19"/>
        <v>0</v>
      </c>
      <c r="E80" s="76">
        <f t="shared" si="20"/>
        <v>0</v>
      </c>
      <c r="F80" s="76">
        <f t="shared" si="21"/>
        <v>0</v>
      </c>
      <c r="G80" s="76">
        <f t="shared" si="22"/>
        <v>0</v>
      </c>
      <c r="H80" s="103">
        <f t="shared" si="23"/>
        <v>0</v>
      </c>
      <c r="I80" s="181"/>
      <c r="J80" s="181"/>
      <c r="K80" s="181"/>
      <c r="L80" s="181"/>
      <c r="M80" s="181"/>
      <c r="N80" s="181"/>
      <c r="O80" s="181"/>
      <c r="P80" s="181"/>
      <c r="Q80" s="181"/>
      <c r="R80" s="181"/>
      <c r="S80" s="181"/>
      <c r="T80" s="182"/>
      <c r="U80" s="79"/>
      <c r="V80" s="78" t="e">
        <f t="shared" si="24"/>
        <v>#DIV/0!</v>
      </c>
      <c r="W80" s="79" t="str">
        <f t="shared" si="8"/>
        <v/>
      </c>
      <c r="X80" s="79">
        <f t="shared" si="9"/>
        <v>0</v>
      </c>
      <c r="Y80" s="79">
        <f t="shared" si="10"/>
        <v>0</v>
      </c>
      <c r="Z80" s="79">
        <f t="shared" si="11"/>
        <v>0</v>
      </c>
      <c r="AA80" s="149">
        <f t="shared" si="12"/>
        <v>0</v>
      </c>
      <c r="AB80" s="105">
        <f t="shared" si="28"/>
        <v>0</v>
      </c>
      <c r="AC80" s="79">
        <f t="shared" si="27"/>
        <v>0</v>
      </c>
      <c r="AD80" s="79">
        <f t="shared" si="27"/>
        <v>0</v>
      </c>
      <c r="AE80" s="79">
        <f t="shared" si="27"/>
        <v>0</v>
      </c>
      <c r="AF80" s="79">
        <f t="shared" si="27"/>
        <v>0</v>
      </c>
      <c r="AG80" s="79">
        <f t="shared" si="27"/>
        <v>0</v>
      </c>
      <c r="AH80" s="79">
        <f t="shared" si="27"/>
        <v>0</v>
      </c>
      <c r="AI80" s="79">
        <f t="shared" si="27"/>
        <v>0</v>
      </c>
      <c r="AJ80" s="79">
        <f t="shared" si="27"/>
        <v>0</v>
      </c>
      <c r="AK80" s="79">
        <f t="shared" si="27"/>
        <v>0</v>
      </c>
      <c r="AL80" s="79">
        <f t="shared" si="27"/>
        <v>0</v>
      </c>
      <c r="AM80" s="85">
        <f t="shared" si="27"/>
        <v>0</v>
      </c>
    </row>
    <row r="81" spans="1:39" x14ac:dyDescent="0.25">
      <c r="A81" s="1" t="s">
        <v>143</v>
      </c>
      <c r="B81" t="s">
        <v>144</v>
      </c>
      <c r="C81" s="75" t="e">
        <f t="shared" si="18"/>
        <v>#DIV/0!</v>
      </c>
      <c r="D81" s="76">
        <f t="shared" si="19"/>
        <v>0</v>
      </c>
      <c r="E81" s="76">
        <f t="shared" si="20"/>
        <v>0</v>
      </c>
      <c r="F81" s="76">
        <f t="shared" si="21"/>
        <v>0</v>
      </c>
      <c r="G81" s="76">
        <f t="shared" si="22"/>
        <v>0</v>
      </c>
      <c r="H81" s="103">
        <f t="shared" si="23"/>
        <v>0</v>
      </c>
      <c r="I81" s="181"/>
      <c r="J81" s="181"/>
      <c r="K81" s="181"/>
      <c r="L81" s="181"/>
      <c r="M81" s="181"/>
      <c r="N81" s="181"/>
      <c r="O81" s="181"/>
      <c r="P81" s="181"/>
      <c r="Q81" s="181"/>
      <c r="R81" s="181"/>
      <c r="S81" s="181"/>
      <c r="T81" s="182"/>
      <c r="U81" s="79"/>
      <c r="V81" s="78" t="e">
        <f t="shared" si="24"/>
        <v>#DIV/0!</v>
      </c>
      <c r="W81" s="79" t="str">
        <f t="shared" si="8"/>
        <v/>
      </c>
      <c r="X81" s="79">
        <f t="shared" si="9"/>
        <v>0</v>
      </c>
      <c r="Y81" s="79">
        <f t="shared" si="10"/>
        <v>0</v>
      </c>
      <c r="Z81" s="79">
        <f t="shared" si="11"/>
        <v>0</v>
      </c>
      <c r="AA81" s="149">
        <f t="shared" si="12"/>
        <v>0</v>
      </c>
      <c r="AB81" s="105">
        <f t="shared" si="28"/>
        <v>0</v>
      </c>
      <c r="AC81" s="79">
        <f t="shared" si="27"/>
        <v>0</v>
      </c>
      <c r="AD81" s="79">
        <f t="shared" si="27"/>
        <v>0</v>
      </c>
      <c r="AE81" s="79">
        <f t="shared" si="27"/>
        <v>0</v>
      </c>
      <c r="AF81" s="79">
        <f t="shared" si="27"/>
        <v>0</v>
      </c>
      <c r="AG81" s="79">
        <f t="shared" si="27"/>
        <v>0</v>
      </c>
      <c r="AH81" s="79">
        <f t="shared" si="27"/>
        <v>0</v>
      </c>
      <c r="AI81" s="79">
        <f t="shared" si="27"/>
        <v>0</v>
      </c>
      <c r="AJ81" s="79">
        <f t="shared" si="27"/>
        <v>0</v>
      </c>
      <c r="AK81" s="79">
        <f t="shared" si="27"/>
        <v>0</v>
      </c>
      <c r="AL81" s="79">
        <f t="shared" si="27"/>
        <v>0</v>
      </c>
      <c r="AM81" s="85">
        <f t="shared" si="27"/>
        <v>0</v>
      </c>
    </row>
    <row r="82" spans="1:39" x14ac:dyDescent="0.25">
      <c r="A82" s="1" t="s">
        <v>145</v>
      </c>
      <c r="B82" t="s">
        <v>146</v>
      </c>
      <c r="C82" s="75" t="e">
        <f t="shared" si="18"/>
        <v>#DIV/0!</v>
      </c>
      <c r="D82" s="76">
        <f t="shared" si="19"/>
        <v>0</v>
      </c>
      <c r="E82" s="76">
        <f t="shared" si="20"/>
        <v>0</v>
      </c>
      <c r="F82" s="76">
        <f t="shared" si="21"/>
        <v>0</v>
      </c>
      <c r="G82" s="76">
        <f t="shared" si="22"/>
        <v>0</v>
      </c>
      <c r="H82" s="103">
        <f t="shared" si="23"/>
        <v>0</v>
      </c>
      <c r="I82" s="181"/>
      <c r="J82" s="181"/>
      <c r="K82" s="181"/>
      <c r="L82" s="181"/>
      <c r="M82" s="181"/>
      <c r="N82" s="181"/>
      <c r="O82" s="181"/>
      <c r="P82" s="181"/>
      <c r="Q82" s="181"/>
      <c r="R82" s="181"/>
      <c r="S82" s="181"/>
      <c r="T82" s="182"/>
      <c r="U82" s="79"/>
      <c r="V82" s="78" t="e">
        <f t="shared" si="24"/>
        <v>#DIV/0!</v>
      </c>
      <c r="W82" s="79" t="str">
        <f t="shared" ref="W82:W85" si="29">IFERROR(AVERAGE($I82:$K82)/W$14,"")</f>
        <v/>
      </c>
      <c r="X82" s="79">
        <f t="shared" ref="X82:X85" si="30">IFERROR(AVERAGE($L82:$N82)/X$14,0)</f>
        <v>0</v>
      </c>
      <c r="Y82" s="79">
        <f t="shared" ref="Y82:Y85" si="31">IFERROR(AVERAGE($O82:$Q82)/Y$14,0)</f>
        <v>0</v>
      </c>
      <c r="Z82" s="79">
        <f t="shared" ref="Z82:Z85" si="32">IFERROR(AVERAGE($R82:$T82)/Z$14,0)</f>
        <v>0</v>
      </c>
      <c r="AA82" s="149">
        <f t="shared" ref="AA82:AA85" si="33">IFERROR((Z82-Y82)/Y82,0)</f>
        <v>0</v>
      </c>
      <c r="AB82" s="105">
        <f t="shared" si="28"/>
        <v>0</v>
      </c>
      <c r="AC82" s="79">
        <f t="shared" si="27"/>
        <v>0</v>
      </c>
      <c r="AD82" s="79">
        <f t="shared" si="27"/>
        <v>0</v>
      </c>
      <c r="AE82" s="79">
        <f t="shared" si="27"/>
        <v>0</v>
      </c>
      <c r="AF82" s="79">
        <f t="shared" si="27"/>
        <v>0</v>
      </c>
      <c r="AG82" s="79">
        <f t="shared" si="27"/>
        <v>0</v>
      </c>
      <c r="AH82" s="79">
        <f t="shared" si="27"/>
        <v>0</v>
      </c>
      <c r="AI82" s="79">
        <f t="shared" si="27"/>
        <v>0</v>
      </c>
      <c r="AJ82" s="79">
        <f t="shared" si="27"/>
        <v>0</v>
      </c>
      <c r="AK82" s="79">
        <f t="shared" si="27"/>
        <v>0</v>
      </c>
      <c r="AL82" s="79">
        <f t="shared" si="27"/>
        <v>0</v>
      </c>
      <c r="AM82" s="85">
        <f t="shared" si="27"/>
        <v>0</v>
      </c>
    </row>
    <row r="83" spans="1:39" x14ac:dyDescent="0.25">
      <c r="A83" s="1" t="s">
        <v>147</v>
      </c>
      <c r="B83" t="s">
        <v>148</v>
      </c>
      <c r="C83" s="75" t="e">
        <f t="shared" si="18"/>
        <v>#DIV/0!</v>
      </c>
      <c r="D83" s="76">
        <f t="shared" si="19"/>
        <v>0</v>
      </c>
      <c r="E83" s="76">
        <f t="shared" si="20"/>
        <v>0</v>
      </c>
      <c r="F83" s="76">
        <f t="shared" si="21"/>
        <v>0</v>
      </c>
      <c r="G83" s="76">
        <f t="shared" si="22"/>
        <v>0</v>
      </c>
      <c r="H83" s="103">
        <f t="shared" si="23"/>
        <v>0</v>
      </c>
      <c r="I83" s="181"/>
      <c r="J83" s="181"/>
      <c r="K83" s="181"/>
      <c r="L83" s="181"/>
      <c r="M83" s="181"/>
      <c r="N83" s="181"/>
      <c r="O83" s="181"/>
      <c r="P83" s="181"/>
      <c r="Q83" s="181"/>
      <c r="R83" s="181"/>
      <c r="S83" s="181"/>
      <c r="T83" s="182"/>
      <c r="U83" s="79"/>
      <c r="V83" s="78" t="e">
        <f t="shared" si="24"/>
        <v>#DIV/0!</v>
      </c>
      <c r="W83" s="79" t="str">
        <f t="shared" si="29"/>
        <v/>
      </c>
      <c r="X83" s="79">
        <f t="shared" si="30"/>
        <v>0</v>
      </c>
      <c r="Y83" s="79">
        <f t="shared" si="31"/>
        <v>0</v>
      </c>
      <c r="Z83" s="79">
        <f t="shared" si="32"/>
        <v>0</v>
      </c>
      <c r="AA83" s="149">
        <f t="shared" si="33"/>
        <v>0</v>
      </c>
      <c r="AB83" s="105">
        <f t="shared" si="28"/>
        <v>0</v>
      </c>
      <c r="AC83" s="79">
        <f t="shared" si="27"/>
        <v>0</v>
      </c>
      <c r="AD83" s="79">
        <f t="shared" si="27"/>
        <v>0</v>
      </c>
      <c r="AE83" s="79">
        <f t="shared" si="27"/>
        <v>0</v>
      </c>
      <c r="AF83" s="79">
        <f t="shared" si="27"/>
        <v>0</v>
      </c>
      <c r="AG83" s="79">
        <f t="shared" si="27"/>
        <v>0</v>
      </c>
      <c r="AH83" s="79">
        <f t="shared" si="27"/>
        <v>0</v>
      </c>
      <c r="AI83" s="79">
        <f t="shared" si="27"/>
        <v>0</v>
      </c>
      <c r="AJ83" s="79">
        <f t="shared" si="27"/>
        <v>0</v>
      </c>
      <c r="AK83" s="79">
        <f t="shared" si="27"/>
        <v>0</v>
      </c>
      <c r="AL83" s="79">
        <f t="shared" si="27"/>
        <v>0</v>
      </c>
      <c r="AM83" s="85">
        <f t="shared" si="27"/>
        <v>0</v>
      </c>
    </row>
    <row r="84" spans="1:39" x14ac:dyDescent="0.25">
      <c r="A84" s="1" t="s">
        <v>149</v>
      </c>
      <c r="B84" t="s">
        <v>150</v>
      </c>
      <c r="C84" s="75" t="e">
        <f t="shared" si="18"/>
        <v>#DIV/0!</v>
      </c>
      <c r="D84" s="76">
        <f t="shared" si="19"/>
        <v>0</v>
      </c>
      <c r="E84" s="76">
        <f t="shared" si="20"/>
        <v>0</v>
      </c>
      <c r="F84" s="76">
        <f t="shared" si="21"/>
        <v>0</v>
      </c>
      <c r="G84" s="76">
        <f t="shared" si="22"/>
        <v>0</v>
      </c>
      <c r="H84" s="103">
        <f t="shared" si="23"/>
        <v>0</v>
      </c>
      <c r="I84" s="181"/>
      <c r="J84" s="181"/>
      <c r="K84" s="181"/>
      <c r="L84" s="181"/>
      <c r="M84" s="181"/>
      <c r="N84" s="181"/>
      <c r="O84" s="181"/>
      <c r="P84" s="181"/>
      <c r="Q84" s="181"/>
      <c r="R84" s="181"/>
      <c r="S84" s="181"/>
      <c r="T84" s="182"/>
      <c r="U84" s="79"/>
      <c r="V84" s="78" t="e">
        <f t="shared" si="24"/>
        <v>#DIV/0!</v>
      </c>
      <c r="W84" s="79" t="str">
        <f t="shared" si="29"/>
        <v/>
      </c>
      <c r="X84" s="79">
        <f t="shared" si="30"/>
        <v>0</v>
      </c>
      <c r="Y84" s="79">
        <f t="shared" si="31"/>
        <v>0</v>
      </c>
      <c r="Z84" s="79">
        <f t="shared" si="32"/>
        <v>0</v>
      </c>
      <c r="AA84" s="149">
        <f t="shared" si="33"/>
        <v>0</v>
      </c>
      <c r="AB84" s="105">
        <f t="shared" si="28"/>
        <v>0</v>
      </c>
      <c r="AC84" s="79">
        <f t="shared" si="27"/>
        <v>0</v>
      </c>
      <c r="AD84" s="79">
        <f t="shared" si="27"/>
        <v>0</v>
      </c>
      <c r="AE84" s="79">
        <f t="shared" si="27"/>
        <v>0</v>
      </c>
      <c r="AF84" s="79">
        <f t="shared" si="27"/>
        <v>0</v>
      </c>
      <c r="AG84" s="79">
        <f t="shared" si="27"/>
        <v>0</v>
      </c>
      <c r="AH84" s="79">
        <f t="shared" si="27"/>
        <v>0</v>
      </c>
      <c r="AI84" s="79">
        <f t="shared" si="27"/>
        <v>0</v>
      </c>
      <c r="AJ84" s="79">
        <f t="shared" si="27"/>
        <v>0</v>
      </c>
      <c r="AK84" s="79">
        <f t="shared" si="27"/>
        <v>0</v>
      </c>
      <c r="AL84" s="79">
        <f t="shared" si="27"/>
        <v>0</v>
      </c>
      <c r="AM84" s="85">
        <f t="shared" si="27"/>
        <v>0</v>
      </c>
    </row>
    <row r="85" spans="1:39" x14ac:dyDescent="0.25">
      <c r="A85" s="1" t="s">
        <v>151</v>
      </c>
      <c r="B85" t="s">
        <v>152</v>
      </c>
      <c r="C85" s="75" t="e">
        <f t="shared" si="18"/>
        <v>#DIV/0!</v>
      </c>
      <c r="D85" s="76">
        <f t="shared" si="19"/>
        <v>0</v>
      </c>
      <c r="E85" s="76">
        <f t="shared" si="20"/>
        <v>0</v>
      </c>
      <c r="F85" s="76">
        <f t="shared" si="21"/>
        <v>0</v>
      </c>
      <c r="G85" s="76">
        <f t="shared" si="22"/>
        <v>0</v>
      </c>
      <c r="H85" s="103">
        <f t="shared" si="23"/>
        <v>0</v>
      </c>
      <c r="I85" s="181"/>
      <c r="J85" s="181"/>
      <c r="K85" s="181"/>
      <c r="L85" s="181"/>
      <c r="M85" s="181"/>
      <c r="N85" s="181"/>
      <c r="O85" s="181"/>
      <c r="P85" s="181"/>
      <c r="Q85" s="181"/>
      <c r="R85" s="181"/>
      <c r="S85" s="181"/>
      <c r="T85" s="182"/>
      <c r="U85" s="79"/>
      <c r="V85" s="78" t="e">
        <f t="shared" si="24"/>
        <v>#DIV/0!</v>
      </c>
      <c r="W85" s="79" t="str">
        <f t="shared" si="29"/>
        <v/>
      </c>
      <c r="X85" s="79">
        <f t="shared" si="30"/>
        <v>0</v>
      </c>
      <c r="Y85" s="79">
        <f t="shared" si="31"/>
        <v>0</v>
      </c>
      <c r="Z85" s="79">
        <f t="shared" si="32"/>
        <v>0</v>
      </c>
      <c r="AA85" s="149">
        <f t="shared" si="33"/>
        <v>0</v>
      </c>
      <c r="AB85" s="105">
        <f t="shared" si="28"/>
        <v>0</v>
      </c>
      <c r="AC85" s="79">
        <f t="shared" si="27"/>
        <v>0</v>
      </c>
      <c r="AD85" s="79">
        <f t="shared" si="27"/>
        <v>0</v>
      </c>
      <c r="AE85" s="79">
        <f t="shared" si="27"/>
        <v>0</v>
      </c>
      <c r="AF85" s="79">
        <f t="shared" si="27"/>
        <v>0</v>
      </c>
      <c r="AG85" s="79">
        <f t="shared" si="27"/>
        <v>0</v>
      </c>
      <c r="AH85" s="79">
        <f t="shared" si="27"/>
        <v>0</v>
      </c>
      <c r="AI85" s="79">
        <f t="shared" si="27"/>
        <v>0</v>
      </c>
      <c r="AJ85" s="79">
        <f t="shared" si="27"/>
        <v>0</v>
      </c>
      <c r="AK85" s="79">
        <f t="shared" si="27"/>
        <v>0</v>
      </c>
      <c r="AL85" s="79">
        <f t="shared" si="27"/>
        <v>0</v>
      </c>
      <c r="AM85" s="85">
        <f t="shared" si="27"/>
        <v>0</v>
      </c>
    </row>
    <row r="86" spans="1:39" ht="7.5" customHeight="1" thickBot="1" x14ac:dyDescent="0.3">
      <c r="C86" s="136"/>
      <c r="D86" s="137"/>
      <c r="E86" s="137"/>
      <c r="F86" s="137"/>
      <c r="G86" s="137"/>
      <c r="H86" s="138"/>
      <c r="I86" s="137"/>
      <c r="J86" s="137"/>
      <c r="K86" s="137"/>
      <c r="L86" s="137"/>
      <c r="M86" s="137"/>
      <c r="N86" s="137"/>
      <c r="O86" s="137"/>
      <c r="P86" s="137"/>
      <c r="Q86" s="137"/>
      <c r="R86" s="137"/>
      <c r="S86" s="137"/>
      <c r="T86" s="150"/>
      <c r="U86" s="68"/>
      <c r="V86" s="78"/>
      <c r="W86" s="79"/>
      <c r="X86" s="79"/>
      <c r="Y86" s="79"/>
      <c r="Z86" s="79"/>
      <c r="AA86" s="68"/>
      <c r="AB86" s="79"/>
      <c r="AC86" s="79"/>
      <c r="AD86" s="79"/>
      <c r="AE86" s="79"/>
      <c r="AF86" s="79"/>
      <c r="AG86" s="79"/>
      <c r="AH86" s="79"/>
      <c r="AI86" s="79"/>
      <c r="AJ86" s="79"/>
      <c r="AK86" s="79"/>
      <c r="AL86" s="79"/>
      <c r="AM86" s="85"/>
    </row>
    <row r="87" spans="1:39" ht="15.75" thickBot="1" x14ac:dyDescent="0.3">
      <c r="B87" s="40" t="s">
        <v>153</v>
      </c>
      <c r="C87" s="115">
        <f>AVERAGE(I87:T87)</f>
        <v>0</v>
      </c>
      <c r="D87" s="102">
        <f>IF(I87=" "," ",IFERROR(AVERAGE($I87:$K87),0))</f>
        <v>0</v>
      </c>
      <c r="E87" s="102">
        <f>IF(L87=" "," ",IFERROR(AVERAGE($L87:$N87),0))</f>
        <v>0</v>
      </c>
      <c r="F87" s="102">
        <f>IF(O87=" "," ",IFERROR(AVERAGE($O87:$Q87),0))</f>
        <v>0</v>
      </c>
      <c r="G87" s="139">
        <f>IF(R87&lt;D241," ",IFERROR(AVERAGE($R87:$T87),0))</f>
        <v>0</v>
      </c>
      <c r="H87" s="140">
        <f>IFERROR((E87-D87)/D87,0)</f>
        <v>0</v>
      </c>
      <c r="I87" s="102">
        <f>SUM(I54:I85)</f>
        <v>0</v>
      </c>
      <c r="J87" s="102">
        <f t="shared" ref="J87:Q87" si="34">SUM(J54:J85)</f>
        <v>0</v>
      </c>
      <c r="K87" s="102">
        <f t="shared" si="34"/>
        <v>0</v>
      </c>
      <c r="L87" s="102">
        <f t="shared" si="34"/>
        <v>0</v>
      </c>
      <c r="M87" s="102">
        <f t="shared" si="34"/>
        <v>0</v>
      </c>
      <c r="N87" s="102">
        <f t="shared" si="34"/>
        <v>0</v>
      </c>
      <c r="O87" s="102">
        <f t="shared" si="34"/>
        <v>0</v>
      </c>
      <c r="P87" s="102">
        <f t="shared" si="34"/>
        <v>0</v>
      </c>
      <c r="Q87" s="102">
        <f t="shared" si="34"/>
        <v>0</v>
      </c>
      <c r="R87" s="102"/>
      <c r="S87" s="102"/>
      <c r="T87" s="117"/>
      <c r="U87" s="76"/>
      <c r="V87" s="118" t="e">
        <f t="shared" ref="V87" si="35">AVERAGE(I87:T87)/V$14</f>
        <v>#DIV/0!</v>
      </c>
      <c r="W87" s="119" t="str">
        <f t="shared" ref="W87" si="36">IFERROR(AVERAGE($I87:$K87)/W$14,"")</f>
        <v/>
      </c>
      <c r="X87" s="119">
        <f t="shared" ref="X87" si="37">IFERROR(AVERAGE($L87:$N87)/X$14,0)</f>
        <v>0</v>
      </c>
      <c r="Y87" s="119">
        <f t="shared" ref="Y87" si="38">IFERROR(AVERAGE($O87:$Q87)/Y$14,0)</f>
        <v>0</v>
      </c>
      <c r="Z87" s="119">
        <f t="shared" ref="Z87" si="39">IFERROR(AVERAGE($R87:$T87)/Z$14,0)</f>
        <v>0</v>
      </c>
      <c r="AA87" s="151">
        <f t="shared" ref="AA87" si="40">IFERROR((Z87-Y87)/Y87,0)</f>
        <v>0</v>
      </c>
      <c r="AB87" s="119">
        <f t="shared" ref="AB87:AM87" si="41">SUM(AB54:AB85)</f>
        <v>0</v>
      </c>
      <c r="AC87" s="119">
        <f t="shared" si="41"/>
        <v>0</v>
      </c>
      <c r="AD87" s="119">
        <f t="shared" si="41"/>
        <v>0</v>
      </c>
      <c r="AE87" s="119">
        <f t="shared" si="41"/>
        <v>0</v>
      </c>
      <c r="AF87" s="119">
        <f t="shared" si="41"/>
        <v>0</v>
      </c>
      <c r="AG87" s="119">
        <f t="shared" si="41"/>
        <v>0</v>
      </c>
      <c r="AH87" s="119">
        <f t="shared" si="41"/>
        <v>0</v>
      </c>
      <c r="AI87" s="119">
        <f t="shared" si="41"/>
        <v>0</v>
      </c>
      <c r="AJ87" s="119">
        <f t="shared" si="41"/>
        <v>0</v>
      </c>
      <c r="AK87" s="119">
        <f t="shared" si="41"/>
        <v>0</v>
      </c>
      <c r="AL87" s="119">
        <f t="shared" si="41"/>
        <v>0</v>
      </c>
      <c r="AM87" s="120">
        <f t="shared" si="41"/>
        <v>0</v>
      </c>
    </row>
    <row r="88" spans="1:39" ht="7.5" customHeight="1" thickBot="1" x14ac:dyDescent="0.3">
      <c r="B88" s="21"/>
      <c r="C88" s="76"/>
      <c r="D88" s="76"/>
      <c r="E88" s="76"/>
      <c r="F88" s="76"/>
      <c r="G88" s="68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9"/>
      <c r="W88" s="79"/>
      <c r="X88" s="79"/>
      <c r="Y88" s="79"/>
      <c r="Z88" s="79"/>
      <c r="AA88" s="76"/>
      <c r="AB88" s="79"/>
      <c r="AC88" s="79"/>
      <c r="AD88" s="79"/>
      <c r="AE88" s="79"/>
      <c r="AF88" s="79"/>
      <c r="AG88" s="79"/>
      <c r="AH88" s="79"/>
      <c r="AI88" s="79"/>
      <c r="AJ88" s="79"/>
      <c r="AK88" s="79"/>
      <c r="AL88" s="79"/>
      <c r="AM88" s="79"/>
    </row>
    <row r="89" spans="1:39" ht="15.75" thickBot="1" x14ac:dyDescent="0.3">
      <c r="B89" s="44" t="s">
        <v>154</v>
      </c>
      <c r="C89" s="102">
        <f>AVERAGE(I89:T89)</f>
        <v>0</v>
      </c>
      <c r="D89" s="102">
        <f>IF(I89=" "," ",IFERROR(AVERAGE($I89:$K89),0))</f>
        <v>0</v>
      </c>
      <c r="E89" s="102">
        <f>IF(L89=" "," ",IFERROR(AVERAGE($L89:$N89),0))</f>
        <v>0</v>
      </c>
      <c r="F89" s="102">
        <f>IF(O89=" "," ",IFERROR(AVERAGE($O89:$Q89),0))</f>
        <v>0</v>
      </c>
      <c r="G89" s="102">
        <f>IF(R89&lt;D243," ",IFERROR(AVERAGE($R89:$T89),0))</f>
        <v>0</v>
      </c>
      <c r="H89" s="121">
        <f>IFERROR((E89-D89)/D89,0)</f>
        <v>0</v>
      </c>
      <c r="I89" s="102">
        <f>SUM(I87+I52)</f>
        <v>0</v>
      </c>
      <c r="J89" s="102">
        <f t="shared" ref="J89:Q89" si="42">SUM(J87+J52)</f>
        <v>0</v>
      </c>
      <c r="K89" s="102">
        <f t="shared" si="42"/>
        <v>0</v>
      </c>
      <c r="L89" s="102">
        <f t="shared" si="42"/>
        <v>0</v>
      </c>
      <c r="M89" s="102">
        <f t="shared" si="42"/>
        <v>0</v>
      </c>
      <c r="N89" s="102">
        <f t="shared" si="42"/>
        <v>0</v>
      </c>
      <c r="O89" s="102">
        <f t="shared" si="42"/>
        <v>0</v>
      </c>
      <c r="P89" s="102">
        <f t="shared" si="42"/>
        <v>0</v>
      </c>
      <c r="Q89" s="102">
        <f t="shared" si="42"/>
        <v>0</v>
      </c>
      <c r="R89" s="102"/>
      <c r="S89" s="102"/>
      <c r="T89" s="117"/>
      <c r="U89" s="79"/>
      <c r="V89" s="118" t="e">
        <f>+V87+V52</f>
        <v>#DIV/0!</v>
      </c>
      <c r="W89" s="119" t="e">
        <f>+W87+W52</f>
        <v>#VALUE!</v>
      </c>
      <c r="X89" s="119">
        <f>+X87+X52</f>
        <v>0</v>
      </c>
      <c r="Y89" s="119">
        <f>+Y87+Y52</f>
        <v>0</v>
      </c>
      <c r="Z89" s="119">
        <f>+Z87+Z52</f>
        <v>0</v>
      </c>
      <c r="AA89" s="121">
        <f t="shared" ref="AA89" si="43">IFERROR((Z89-Y89)/Y89,0)</f>
        <v>0</v>
      </c>
      <c r="AB89" s="119">
        <f t="shared" ref="AB89:AM89" si="44">+AB87+AB52</f>
        <v>0</v>
      </c>
      <c r="AC89" s="119">
        <f t="shared" si="44"/>
        <v>0</v>
      </c>
      <c r="AD89" s="119">
        <f t="shared" si="44"/>
        <v>0</v>
      </c>
      <c r="AE89" s="119">
        <f t="shared" si="44"/>
        <v>0</v>
      </c>
      <c r="AF89" s="119">
        <f t="shared" si="44"/>
        <v>0</v>
      </c>
      <c r="AG89" s="119">
        <f t="shared" si="44"/>
        <v>0</v>
      </c>
      <c r="AH89" s="119">
        <f t="shared" si="44"/>
        <v>0</v>
      </c>
      <c r="AI89" s="119">
        <f t="shared" si="44"/>
        <v>0</v>
      </c>
      <c r="AJ89" s="119">
        <f t="shared" si="44"/>
        <v>0</v>
      </c>
      <c r="AK89" s="119">
        <f t="shared" si="44"/>
        <v>0</v>
      </c>
      <c r="AL89" s="119">
        <f t="shared" si="44"/>
        <v>0</v>
      </c>
      <c r="AM89" s="120">
        <f t="shared" si="44"/>
        <v>0</v>
      </c>
    </row>
    <row r="90" spans="1:39" ht="9.75" customHeight="1" thickBot="1" x14ac:dyDescent="0.3"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</row>
    <row r="91" spans="1:39" ht="15.75" thickBot="1" x14ac:dyDescent="0.3">
      <c r="B91" s="46" t="s">
        <v>155</v>
      </c>
      <c r="C91" s="115">
        <v>0</v>
      </c>
      <c r="D91" s="102">
        <v>0</v>
      </c>
      <c r="E91" s="102">
        <v>0</v>
      </c>
      <c r="F91" s="102">
        <v>0</v>
      </c>
      <c r="G91" s="102">
        <v>0</v>
      </c>
      <c r="H91" s="123">
        <f>IFERROR((E91-D91)/D91,0)</f>
        <v>0</v>
      </c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149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</row>
    <row r="92" spans="1:39" ht="5.25" customHeight="1" thickBot="1" x14ac:dyDescent="0.3">
      <c r="B92" s="2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</row>
    <row r="93" spans="1:39" ht="30" x14ac:dyDescent="0.25">
      <c r="B93" s="92" t="s">
        <v>161</v>
      </c>
      <c r="C93" s="187"/>
      <c r="D93" s="188"/>
      <c r="E93" s="188"/>
      <c r="F93" s="188"/>
      <c r="G93" s="188"/>
      <c r="H93" s="141">
        <f t="shared" ref="H93:H95" si="45">IFERROR((E93-D93)/D93,0)</f>
        <v>0</v>
      </c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</row>
    <row r="94" spans="1:39" ht="45" x14ac:dyDescent="0.25">
      <c r="B94" s="93" t="s">
        <v>162</v>
      </c>
      <c r="C94" s="189"/>
      <c r="D94" s="190"/>
      <c r="E94" s="190"/>
      <c r="F94" s="190"/>
      <c r="G94" s="190"/>
      <c r="H94" s="142">
        <f t="shared" si="45"/>
        <v>0</v>
      </c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68"/>
      <c r="AH94" s="68"/>
      <c r="AI94" s="68"/>
      <c r="AJ94" s="68"/>
      <c r="AK94" s="68"/>
      <c r="AL94" s="68"/>
      <c r="AM94" s="68"/>
    </row>
    <row r="95" spans="1:39" ht="22.5" customHeight="1" thickBot="1" x14ac:dyDescent="0.3">
      <c r="B95" s="191" t="s">
        <v>163</v>
      </c>
      <c r="C95" s="192"/>
      <c r="D95" s="186"/>
      <c r="E95" s="186"/>
      <c r="F95" s="193"/>
      <c r="G95" s="193"/>
      <c r="H95" s="143">
        <f t="shared" si="45"/>
        <v>0</v>
      </c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68"/>
      <c r="AE95" s="68"/>
      <c r="AF95" s="68"/>
      <c r="AG95" s="68"/>
      <c r="AH95" s="68"/>
      <c r="AI95" s="68"/>
      <c r="AJ95" s="68"/>
      <c r="AK95" s="68"/>
      <c r="AL95" s="68"/>
      <c r="AM95" s="68"/>
    </row>
    <row r="96" spans="1:39" ht="6.75" customHeight="1" thickBot="1" x14ac:dyDescent="0.3">
      <c r="B96" s="2"/>
      <c r="C96" s="68"/>
      <c r="D96" s="68"/>
      <c r="E96" s="79"/>
      <c r="F96" s="79"/>
      <c r="G96" s="79"/>
      <c r="H96" s="79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</row>
    <row r="97" spans="2:39" ht="40.5" customHeight="1" thickBot="1" x14ac:dyDescent="0.3">
      <c r="B97" s="94" t="s">
        <v>159</v>
      </c>
      <c r="C97" s="115">
        <f>C89+C91</f>
        <v>0</v>
      </c>
      <c r="D97" s="102">
        <f t="shared" ref="D97:H97" si="46">D89+D91</f>
        <v>0</v>
      </c>
      <c r="E97" s="102">
        <f t="shared" si="46"/>
        <v>0</v>
      </c>
      <c r="F97" s="102">
        <f t="shared" si="46"/>
        <v>0</v>
      </c>
      <c r="G97" s="102">
        <f t="shared" si="46"/>
        <v>0</v>
      </c>
      <c r="H97" s="123">
        <f t="shared" si="46"/>
        <v>0</v>
      </c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</row>
    <row r="100" spans="2:39" x14ac:dyDescent="0.25">
      <c r="B100" s="59"/>
    </row>
    <row r="101" spans="2:39" x14ac:dyDescent="0.25">
      <c r="B101" s="59"/>
    </row>
  </sheetData>
  <mergeCells count="6">
    <mergeCell ref="C11:T11"/>
    <mergeCell ref="V11:AM11"/>
    <mergeCell ref="C12:H12"/>
    <mergeCell ref="I12:T12"/>
    <mergeCell ref="V12:AA12"/>
    <mergeCell ref="AB12:AM12"/>
  </mergeCells>
  <pageMargins left="0.7" right="0.7" top="0.75" bottom="0.75" header="0.3" footer="0.3"/>
  <pageSetup orientation="portrait" r:id="rId1"/>
  <headerFooter>
    <oddFooter>&amp;LDMS Report Package - Version 1.0&amp;CPage &amp;P of &amp;N&amp;RDecember 2020 Release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403D6-5761-44E2-BFA1-996E71EA0E0A}">
  <dimension ref="A1:AO96"/>
  <sheetViews>
    <sheetView showGridLines="0" zoomScaleNormal="100" workbookViewId="0">
      <selection activeCell="C8" sqref="C8"/>
    </sheetView>
  </sheetViews>
  <sheetFormatPr defaultColWidth="9.28515625" defaultRowHeight="15" x14ac:dyDescent="0.25"/>
  <cols>
    <col min="1" max="1" width="4.5703125" style="1" bestFit="1" customWidth="1"/>
    <col min="2" max="2" width="42.7109375" style="1" bestFit="1" customWidth="1"/>
    <col min="3" max="8" width="18.7109375" style="1" customWidth="1"/>
    <col min="9" max="21" width="16.7109375" style="1" customWidth="1"/>
    <col min="22" max="22" width="2.42578125" style="1" customWidth="1"/>
    <col min="23" max="23" width="13.28515625" style="1" customWidth="1"/>
    <col min="24" max="25" width="11.7109375" style="1" customWidth="1"/>
    <col min="26" max="26" width="11.28515625" style="1" customWidth="1"/>
    <col min="27" max="27" width="14.42578125" style="1" customWidth="1"/>
    <col min="28" max="28" width="15.7109375" style="1" customWidth="1"/>
    <col min="29" max="32" width="7.28515625" style="1" customWidth="1"/>
    <col min="33" max="33" width="8.42578125" style="1" customWidth="1"/>
    <col min="34" max="40" width="7.28515625" style="1" customWidth="1"/>
    <col min="41" max="41" width="9.140625" style="1" bestFit="1" customWidth="1"/>
    <col min="42" max="16384" width="9.28515625" style="1"/>
  </cols>
  <sheetData>
    <row r="1" spans="1:41" x14ac:dyDescent="0.25">
      <c r="B1" s="2" t="s">
        <v>0</v>
      </c>
    </row>
    <row r="2" spans="1:41" x14ac:dyDescent="0.25">
      <c r="B2" s="2" t="s">
        <v>1</v>
      </c>
      <c r="C2" s="1" t="s">
        <v>2</v>
      </c>
    </row>
    <row r="4" spans="1:41" x14ac:dyDescent="0.25">
      <c r="B4" s="2" t="s">
        <v>3</v>
      </c>
      <c r="C4" s="60" t="s">
        <v>171</v>
      </c>
    </row>
    <row r="5" spans="1:41" x14ac:dyDescent="0.25">
      <c r="B5" s="2" t="s">
        <v>4</v>
      </c>
      <c r="C5" s="61">
        <v>46232</v>
      </c>
    </row>
    <row r="6" spans="1:41" x14ac:dyDescent="0.25">
      <c r="B6" s="2" t="s">
        <v>5</v>
      </c>
      <c r="C6" s="61">
        <v>46023</v>
      </c>
    </row>
    <row r="7" spans="1:41" x14ac:dyDescent="0.25">
      <c r="B7" s="2" t="s">
        <v>6</v>
      </c>
      <c r="C7" s="61">
        <v>46203</v>
      </c>
    </row>
    <row r="8" spans="1:41" x14ac:dyDescent="0.25">
      <c r="B8" s="2"/>
      <c r="C8" s="200"/>
    </row>
    <row r="10" spans="1:41" ht="15.75" thickBot="1" x14ac:dyDescent="0.3"/>
    <row r="11" spans="1:41" x14ac:dyDescent="0.25">
      <c r="C11" s="235" t="s">
        <v>8</v>
      </c>
      <c r="D11" s="236"/>
      <c r="E11" s="236"/>
      <c r="F11" s="236"/>
      <c r="G11" s="236"/>
      <c r="H11" s="236"/>
      <c r="I11" s="236"/>
      <c r="J11" s="236"/>
      <c r="K11" s="236"/>
      <c r="L11" s="236"/>
      <c r="M11" s="236"/>
      <c r="N11" s="236"/>
      <c r="O11" s="236"/>
      <c r="P11" s="236"/>
      <c r="Q11" s="236"/>
      <c r="R11" s="236"/>
      <c r="S11" s="236"/>
      <c r="T11" s="236"/>
      <c r="U11" s="237"/>
      <c r="V11" s="4"/>
      <c r="W11" s="235" t="s">
        <v>9</v>
      </c>
      <c r="X11" s="236"/>
      <c r="Y11" s="236"/>
      <c r="Z11" s="236"/>
      <c r="AA11" s="236"/>
      <c r="AB11" s="236"/>
      <c r="AC11" s="236"/>
      <c r="AD11" s="236"/>
      <c r="AE11" s="236"/>
      <c r="AF11" s="236"/>
      <c r="AG11" s="236"/>
      <c r="AH11" s="236"/>
      <c r="AI11" s="236"/>
      <c r="AJ11" s="236"/>
      <c r="AK11" s="236"/>
      <c r="AL11" s="236"/>
      <c r="AM11" s="236"/>
      <c r="AN11" s="236"/>
      <c r="AO11" s="237"/>
    </row>
    <row r="12" spans="1:41" x14ac:dyDescent="0.25">
      <c r="C12" s="238" t="s">
        <v>10</v>
      </c>
      <c r="D12" s="239"/>
      <c r="E12" s="239"/>
      <c r="F12" s="239"/>
      <c r="G12" s="239"/>
      <c r="H12" s="240"/>
      <c r="I12" s="241" t="s">
        <v>11</v>
      </c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42"/>
      <c r="V12" s="4"/>
      <c r="W12" s="238" t="s">
        <v>10</v>
      </c>
      <c r="X12" s="239"/>
      <c r="Y12" s="239"/>
      <c r="Z12" s="239"/>
      <c r="AA12" s="239"/>
      <c r="AB12" s="240"/>
      <c r="AC12" s="241" t="s">
        <v>182</v>
      </c>
      <c r="AD12" s="239"/>
      <c r="AE12" s="239"/>
      <c r="AF12" s="239"/>
      <c r="AG12" s="239"/>
      <c r="AH12" s="239"/>
      <c r="AI12" s="239"/>
      <c r="AJ12" s="239"/>
      <c r="AK12" s="239"/>
      <c r="AL12" s="239"/>
      <c r="AM12" s="239"/>
      <c r="AN12" s="239"/>
      <c r="AO12" s="242"/>
    </row>
    <row r="13" spans="1:41" ht="45" x14ac:dyDescent="0.25">
      <c r="B13" s="5"/>
      <c r="C13" s="6" t="s">
        <v>12</v>
      </c>
      <c r="D13" s="7" t="s">
        <v>13</v>
      </c>
      <c r="E13" s="7" t="s">
        <v>14</v>
      </c>
      <c r="F13" s="8" t="s">
        <v>15</v>
      </c>
      <c r="G13" s="8" t="s">
        <v>16</v>
      </c>
      <c r="H13" s="9" t="s">
        <v>17</v>
      </c>
      <c r="I13" s="70">
        <v>45839</v>
      </c>
      <c r="J13" s="8">
        <v>45870</v>
      </c>
      <c r="K13" s="8">
        <v>45901</v>
      </c>
      <c r="L13" s="8">
        <v>45931</v>
      </c>
      <c r="M13" s="8">
        <v>45962</v>
      </c>
      <c r="N13" s="8">
        <v>45992</v>
      </c>
      <c r="O13" s="8">
        <v>46023</v>
      </c>
      <c r="P13" s="8">
        <v>46054</v>
      </c>
      <c r="Q13" s="8">
        <v>46082</v>
      </c>
      <c r="R13" s="8">
        <v>46113</v>
      </c>
      <c r="S13" s="8">
        <v>46143</v>
      </c>
      <c r="T13" s="215">
        <v>46174</v>
      </c>
      <c r="U13" s="10" t="s">
        <v>183</v>
      </c>
      <c r="V13" s="8"/>
      <c r="W13" s="6" t="s">
        <v>12</v>
      </c>
      <c r="X13" s="7" t="s">
        <v>13</v>
      </c>
      <c r="Y13" s="7" t="s">
        <v>14</v>
      </c>
      <c r="Z13" s="8" t="s">
        <v>15</v>
      </c>
      <c r="AA13" s="8" t="s">
        <v>16</v>
      </c>
      <c r="AB13" s="11" t="s">
        <v>17</v>
      </c>
      <c r="AC13" s="70">
        <v>45839</v>
      </c>
      <c r="AD13" s="8">
        <v>45870</v>
      </c>
      <c r="AE13" s="8">
        <v>45901</v>
      </c>
      <c r="AF13" s="8">
        <v>45931</v>
      </c>
      <c r="AG13" s="8">
        <v>45962</v>
      </c>
      <c r="AH13" s="8">
        <v>45992</v>
      </c>
      <c r="AI13" s="8">
        <v>46023</v>
      </c>
      <c r="AJ13" s="8">
        <v>46054</v>
      </c>
      <c r="AK13" s="8">
        <v>46082</v>
      </c>
      <c r="AL13" s="8">
        <v>46113</v>
      </c>
      <c r="AM13" s="8">
        <v>46143</v>
      </c>
      <c r="AN13" s="215">
        <v>46174</v>
      </c>
      <c r="AO13" s="10" t="s">
        <v>183</v>
      </c>
    </row>
    <row r="14" spans="1:41" x14ac:dyDescent="0.25">
      <c r="A14" s="1">
        <v>1</v>
      </c>
      <c r="B14" s="13" t="s">
        <v>18</v>
      </c>
      <c r="C14" s="129"/>
      <c r="D14" s="130">
        <f>IF(I14&lt;1," ",IFERROR(AVERAGE($I14:$K14),0))</f>
        <v>220514</v>
      </c>
      <c r="E14" s="130">
        <f>IF(L14&lt;1," ",IFERROR(AVERAGE($L14:$N14),0))</f>
        <v>210673.66666666666</v>
      </c>
      <c r="F14" s="130">
        <f>IF(O14&lt;1," ",IFERROR(AVERAGE($O14:$Q14),0))</f>
        <v>201635</v>
      </c>
      <c r="G14" s="130">
        <f>IF(R14&lt;1," ",IFERROR(AVERAGE($R14:$T14),0))</f>
        <v>193972.66666666666</v>
      </c>
      <c r="H14" s="222">
        <f>IFERROR((G14-F14)/F14,0)</f>
        <v>-3.8001008422810241E-2</v>
      </c>
      <c r="I14" s="179">
        <v>222400</v>
      </c>
      <c r="J14" s="179">
        <v>220220</v>
      </c>
      <c r="K14" s="179">
        <v>218922</v>
      </c>
      <c r="L14" s="205">
        <v>215706</v>
      </c>
      <c r="M14" s="205">
        <v>209944</v>
      </c>
      <c r="N14" s="205">
        <v>206371</v>
      </c>
      <c r="O14" s="179">
        <v>205003</v>
      </c>
      <c r="P14" s="179">
        <v>201107</v>
      </c>
      <c r="Q14" s="179">
        <v>198795</v>
      </c>
      <c r="R14" s="179">
        <v>196653</v>
      </c>
      <c r="S14" s="179">
        <v>193816</v>
      </c>
      <c r="T14" s="210">
        <v>191449</v>
      </c>
      <c r="U14" s="212">
        <f>SUM(I14:T14)</f>
        <v>2480386</v>
      </c>
      <c r="V14" s="18"/>
      <c r="W14" s="146">
        <f>AVERAGE(I14:T14)</f>
        <v>206698.83333333334</v>
      </c>
      <c r="X14" s="130">
        <f>IFERROR(AVERAGE($I14:$K14),0)</f>
        <v>220514</v>
      </c>
      <c r="Y14" s="130">
        <f>IFERROR(AVERAGE($L14:$N14),0)</f>
        <v>210673.66666666666</v>
      </c>
      <c r="Z14" s="130">
        <f>IFERROR(AVERAGE($O14:$Q14),0)</f>
        <v>201635</v>
      </c>
      <c r="AA14" s="130">
        <f>IFERROR(AVERAGE($R14:$T14),0)</f>
        <v>193972.66666666666</v>
      </c>
      <c r="AB14" s="222">
        <f>IFERROR((AA14-Z14)/Z14,0)</f>
        <v>-3.8001008422810241E-2</v>
      </c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207"/>
      <c r="AO14" s="212"/>
    </row>
    <row r="15" spans="1:41" ht="6" customHeight="1" x14ac:dyDescent="0.25">
      <c r="C15" s="132"/>
      <c r="D15" s="133"/>
      <c r="E15" s="133"/>
      <c r="F15" s="134"/>
      <c r="G15" s="134"/>
      <c r="H15" s="135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208"/>
      <c r="U15" s="147"/>
      <c r="V15" s="8"/>
      <c r="W15" s="132"/>
      <c r="X15" s="133"/>
      <c r="Y15" s="133"/>
      <c r="Z15" s="134"/>
      <c r="AA15" s="134"/>
      <c r="AB15" s="133"/>
      <c r="AC15" s="148"/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208"/>
      <c r="AO15" s="147"/>
    </row>
    <row r="16" spans="1:41" x14ac:dyDescent="0.25">
      <c r="A16" s="19" t="s">
        <v>19</v>
      </c>
      <c r="B16" s="13" t="s">
        <v>20</v>
      </c>
      <c r="C16" s="132"/>
      <c r="D16" s="133"/>
      <c r="E16" s="133"/>
      <c r="F16" s="134"/>
      <c r="G16" s="134"/>
      <c r="H16" s="135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208"/>
      <c r="U16" s="147"/>
      <c r="V16" s="8"/>
      <c r="W16" s="132"/>
      <c r="X16" s="133"/>
      <c r="Y16" s="133"/>
      <c r="Z16" s="134"/>
      <c r="AA16" s="134"/>
      <c r="AB16" s="133"/>
      <c r="AC16" s="148"/>
      <c r="AD16" s="134"/>
      <c r="AE16" s="134"/>
      <c r="AF16" s="134"/>
      <c r="AG16" s="134"/>
      <c r="AH16" s="134"/>
      <c r="AI16" s="134"/>
      <c r="AJ16" s="134"/>
      <c r="AK16" s="134"/>
      <c r="AL16" s="134"/>
      <c r="AM16" s="134"/>
      <c r="AN16" s="208"/>
      <c r="AO16" s="147"/>
    </row>
    <row r="17" spans="1:41" x14ac:dyDescent="0.25">
      <c r="A17" s="1" t="s">
        <v>21</v>
      </c>
      <c r="B17" t="s">
        <v>22</v>
      </c>
      <c r="C17" s="75">
        <f>AVERAGE(I17:U17)</f>
        <v>38080733.875384614</v>
      </c>
      <c r="D17" s="76">
        <f>IF(I17=" "," ",IFERROR(AVERAGE($I17:$K17),0))</f>
        <v>22001177.046666667</v>
      </c>
      <c r="E17" s="76">
        <f>IF(L17=" "," ",IFERROR(AVERAGE($L17:$N17),0))</f>
        <v>21552468.823333334</v>
      </c>
      <c r="F17" s="76">
        <f>IF(O17=" "," ",IFERROR(AVERAGE($O17:$Q17),0))</f>
        <v>18734582.583333332</v>
      </c>
      <c r="G17" s="76">
        <f>IF(R17&lt;D171," ",IFERROR(AVERAGE($R17:$T17),0))</f>
        <v>20220028.276666667</v>
      </c>
      <c r="H17" s="103">
        <f>IFERROR((G17-F17)/F17,0)</f>
        <v>7.9288966633012575E-2</v>
      </c>
      <c r="I17" s="181">
        <v>23607803.100000001</v>
      </c>
      <c r="J17" s="181">
        <v>20662021.350000001</v>
      </c>
      <c r="K17" s="181">
        <v>21733706.690000001</v>
      </c>
      <c r="L17" s="220">
        <v>22333198.280000001</v>
      </c>
      <c r="M17" s="220">
        <v>17662682.52</v>
      </c>
      <c r="N17" s="220">
        <v>24661525.670000002</v>
      </c>
      <c r="O17" s="181">
        <v>20294233.600000001</v>
      </c>
      <c r="P17" s="181">
        <v>16596730.720000001</v>
      </c>
      <c r="Q17" s="181">
        <v>19312783.43</v>
      </c>
      <c r="R17" s="181">
        <v>21868607</v>
      </c>
      <c r="S17" s="181">
        <v>18309312.469999999</v>
      </c>
      <c r="T17" s="211">
        <v>20482165.359999999</v>
      </c>
      <c r="U17" s="213">
        <f>SUM(I17:T17)</f>
        <v>247524770.19</v>
      </c>
      <c r="V17" s="24"/>
      <c r="W17" s="78">
        <f>AVERAGE(I17:T17)/W$14</f>
        <v>99.792842803499127</v>
      </c>
      <c r="X17" s="79">
        <f>IFERROR(AVERAGE($I17:$K17)/X$14,"")</f>
        <v>99.772245964730885</v>
      </c>
      <c r="Y17" s="79">
        <f>IFERROR(AVERAGE($L17:$N17)/Y$14,0)</f>
        <v>102.3026235995323</v>
      </c>
      <c r="Z17" s="79">
        <f>IFERROR(AVERAGE($O17:$Q17)/Z$14,0)</f>
        <v>92.913346310577694</v>
      </c>
      <c r="AA17" s="79">
        <f>IFERROR(AVERAGE($R17:$T17)/AA$14,0)</f>
        <v>104.24163684574116</v>
      </c>
      <c r="AB17" s="217">
        <f>IFERROR((AA17-Z17)/Z17,0)</f>
        <v>0.12192317880035061</v>
      </c>
      <c r="AC17" s="105">
        <f t="shared" ref="AC17:AN17" si="0">IFERROR(I17/I$14,0)</f>
        <v>106.15019379496404</v>
      </c>
      <c r="AD17" s="79">
        <f t="shared" si="0"/>
        <v>93.824454409227144</v>
      </c>
      <c r="AE17" s="79">
        <f t="shared" si="0"/>
        <v>99.276028402810141</v>
      </c>
      <c r="AF17" s="79">
        <f>IFERROR(L17/L$14,0)</f>
        <v>103.53535960983932</v>
      </c>
      <c r="AG17" s="79">
        <f t="shared" si="0"/>
        <v>84.130446785809553</v>
      </c>
      <c r="AH17" s="79">
        <f t="shared" si="0"/>
        <v>119.50092634139487</v>
      </c>
      <c r="AI17" s="79">
        <f t="shared" si="0"/>
        <v>98.994812758837682</v>
      </c>
      <c r="AJ17" s="79">
        <f t="shared" si="0"/>
        <v>82.526867389001879</v>
      </c>
      <c r="AK17" s="79">
        <f t="shared" si="0"/>
        <v>97.149241329007268</v>
      </c>
      <c r="AL17" s="79">
        <f t="shared" si="0"/>
        <v>111.20403451765293</v>
      </c>
      <c r="AM17" s="79">
        <f t="shared" si="0"/>
        <v>94.467497368638291</v>
      </c>
      <c r="AN17" s="209">
        <f t="shared" si="0"/>
        <v>106.98496915627661</v>
      </c>
      <c r="AO17" s="214">
        <f>SUM(AC17:AN17)</f>
        <v>1197.7448318634597</v>
      </c>
    </row>
    <row r="18" spans="1:41" x14ac:dyDescent="0.25">
      <c r="A18" s="1" t="s">
        <v>23</v>
      </c>
      <c r="B18" t="s">
        <v>24</v>
      </c>
      <c r="C18" s="75">
        <f t="shared" ref="C18:C50" si="1">AVERAGE(I18:U18)</f>
        <v>48856621.635384612</v>
      </c>
      <c r="D18" s="76">
        <f t="shared" ref="D18:D50" si="2">IF(I18=" "," ",IFERROR(AVERAGE($I18:$K18),0))</f>
        <v>28368766.820000004</v>
      </c>
      <c r="E18" s="76">
        <f t="shared" ref="E18:E50" si="3">IF(L18=" "," ",IFERROR(AVERAGE($L18:$N18),0))</f>
        <v>30523811.263333336</v>
      </c>
      <c r="F18" s="76">
        <f t="shared" ref="F18:F50" si="4">IF(O18=" "," ",IFERROR(AVERAGE($O18:$Q18),0))</f>
        <v>23702784.540000003</v>
      </c>
      <c r="G18" s="76">
        <f t="shared" ref="G18:G50" si="5">IF(R18&lt;D172," ",IFERROR(AVERAGE($R18:$T18),0))</f>
        <v>23260650.919999998</v>
      </c>
      <c r="H18" s="103">
        <f t="shared" ref="H18:H50" si="6">IFERROR((G18-F18)/F18,0)</f>
        <v>-1.8653235414340257E-2</v>
      </c>
      <c r="I18" s="181">
        <v>28517181.579999998</v>
      </c>
      <c r="J18" s="181">
        <v>29536107.809999999</v>
      </c>
      <c r="K18" s="181">
        <v>27053011.07</v>
      </c>
      <c r="L18" s="220">
        <v>30196096.609999999</v>
      </c>
      <c r="M18" s="220">
        <v>28044677.120000001</v>
      </c>
      <c r="N18" s="220">
        <v>33330660.059999999</v>
      </c>
      <c r="O18" s="181">
        <v>23775720.609999999</v>
      </c>
      <c r="P18" s="181">
        <v>21401919.940000001</v>
      </c>
      <c r="Q18" s="181">
        <v>25930713.07</v>
      </c>
      <c r="R18" s="181">
        <v>23823209.32</v>
      </c>
      <c r="S18" s="181">
        <v>25104764.059999999</v>
      </c>
      <c r="T18" s="211">
        <v>20853979.379999999</v>
      </c>
      <c r="U18" s="213">
        <f t="shared" ref="U18:U50" si="7">SUM(I18:T18)</f>
        <v>317568040.63</v>
      </c>
      <c r="V18" s="24"/>
      <c r="W18" s="78">
        <f t="shared" ref="W18:W50" si="8">AVERAGE(I18:T18)/W$14</f>
        <v>128.03170177141783</v>
      </c>
      <c r="X18" s="79">
        <f t="shared" ref="X18:X81" si="9">IFERROR(AVERAGE($I18:$K18)/X$14,"")</f>
        <v>128.64837071569153</v>
      </c>
      <c r="Y18" s="79">
        <f t="shared" ref="Y18:Y81" si="10">IFERROR(AVERAGE($L18:$N18)/Y$14,0)</f>
        <v>144.88669488830277</v>
      </c>
      <c r="Z18" s="79">
        <f t="shared" ref="Z18:Z81" si="11">IFERROR(AVERAGE($O18:$Q18)/Z$14,0)</f>
        <v>117.55292751754409</v>
      </c>
      <c r="AA18" s="79">
        <f t="shared" ref="AA18:AA50" si="12">IFERROR(AVERAGE($R18:$T18)/AA$14,0)</f>
        <v>119.91715801882739</v>
      </c>
      <c r="AB18" s="217">
        <f t="shared" ref="AB18:AB50" si="13">IFERROR((AA18-Z18)/Z18,0)</f>
        <v>2.0112051236924357E-2</v>
      </c>
      <c r="AC18" s="105">
        <f t="shared" ref="AC18:AC38" si="14">IFERROR(I18/I$14,0)</f>
        <v>128.22473732014387</v>
      </c>
      <c r="AD18" s="79">
        <f t="shared" ref="AD18:AD38" si="15">IFERROR(J18/J$14,0)</f>
        <v>134.12091458541457</v>
      </c>
      <c r="AE18" s="79">
        <f t="shared" ref="AE18:AE38" si="16">IFERROR(K18/K$14,0)</f>
        <v>123.57374347941276</v>
      </c>
      <c r="AF18" s="79">
        <f t="shared" ref="AF18:AF38" si="17">IFERROR(L18/L$14,0)</f>
        <v>139.98728180949996</v>
      </c>
      <c r="AG18" s="79">
        <f t="shared" ref="AG18:AG38" si="18">IFERROR(M18/M$14,0)</f>
        <v>133.58170331135923</v>
      </c>
      <c r="AH18" s="79">
        <f t="shared" ref="AH18:AH38" si="19">IFERROR(N18/N$14,0)</f>
        <v>161.50844866769071</v>
      </c>
      <c r="AI18" s="79">
        <f t="shared" ref="AI18:AI38" si="20">IFERROR(O18/O$14,0)</f>
        <v>115.97742769618006</v>
      </c>
      <c r="AJ18" s="79">
        <f t="shared" ref="AJ18:AJ38" si="21">IFERROR(P18/P$14,0)</f>
        <v>106.42056188993919</v>
      </c>
      <c r="AK18" s="79">
        <f t="shared" ref="AK18:AK38" si="22">IFERROR(Q18/Q$14,0)</f>
        <v>130.43946311526949</v>
      </c>
      <c r="AL18" s="79">
        <f t="shared" ref="AL18:AL38" si="23">IFERROR(R18/R$14,0)</f>
        <v>121.14338108241421</v>
      </c>
      <c r="AM18" s="79">
        <f t="shared" ref="AM18:AM38" si="24">IFERROR(S18/S$14,0)</f>
        <v>129.52885241672513</v>
      </c>
      <c r="AN18" s="209">
        <f t="shared" ref="AN18:AN50" si="25">IFERROR(T18/T$14,0)</f>
        <v>108.92707394658629</v>
      </c>
      <c r="AO18" s="214">
        <f t="shared" ref="AO18:AO50" si="26">SUM(AC18:AN18)</f>
        <v>1533.4335893206353</v>
      </c>
    </row>
    <row r="19" spans="1:41" x14ac:dyDescent="0.25">
      <c r="A19" s="1" t="s">
        <v>25</v>
      </c>
      <c r="B19" t="s">
        <v>26</v>
      </c>
      <c r="C19" s="75">
        <f t="shared" si="1"/>
        <v>0</v>
      </c>
      <c r="D19" s="76">
        <f t="shared" si="2"/>
        <v>0</v>
      </c>
      <c r="E19" s="76">
        <f t="shared" si="3"/>
        <v>0</v>
      </c>
      <c r="F19" s="76">
        <f t="shared" si="4"/>
        <v>0</v>
      </c>
      <c r="G19" s="76">
        <f t="shared" si="5"/>
        <v>0</v>
      </c>
      <c r="H19" s="103">
        <f t="shared" si="6"/>
        <v>0</v>
      </c>
      <c r="I19" s="181">
        <v>0</v>
      </c>
      <c r="J19" s="181">
        <v>0</v>
      </c>
      <c r="K19" s="181">
        <v>0</v>
      </c>
      <c r="L19" s="220">
        <v>0</v>
      </c>
      <c r="M19" s="220">
        <v>0</v>
      </c>
      <c r="N19" s="220">
        <v>0</v>
      </c>
      <c r="O19" s="181">
        <v>0</v>
      </c>
      <c r="P19" s="181">
        <v>0</v>
      </c>
      <c r="Q19" s="181">
        <v>0</v>
      </c>
      <c r="R19" s="181">
        <v>0</v>
      </c>
      <c r="S19" s="181">
        <v>0</v>
      </c>
      <c r="T19" s="211">
        <v>0</v>
      </c>
      <c r="U19" s="213">
        <f t="shared" si="7"/>
        <v>0</v>
      </c>
      <c r="V19" s="24"/>
      <c r="W19" s="78">
        <f t="shared" si="8"/>
        <v>0</v>
      </c>
      <c r="X19" s="79">
        <f t="shared" si="9"/>
        <v>0</v>
      </c>
      <c r="Y19" s="79">
        <f t="shared" si="10"/>
        <v>0</v>
      </c>
      <c r="Z19" s="79">
        <f t="shared" si="11"/>
        <v>0</v>
      </c>
      <c r="AA19" s="79">
        <f t="shared" si="12"/>
        <v>0</v>
      </c>
      <c r="AB19" s="217">
        <f t="shared" si="13"/>
        <v>0</v>
      </c>
      <c r="AC19" s="105">
        <f t="shared" si="14"/>
        <v>0</v>
      </c>
      <c r="AD19" s="79">
        <f t="shared" si="15"/>
        <v>0</v>
      </c>
      <c r="AE19" s="79">
        <f t="shared" si="16"/>
        <v>0</v>
      </c>
      <c r="AF19" s="79">
        <f t="shared" si="17"/>
        <v>0</v>
      </c>
      <c r="AG19" s="79">
        <f t="shared" si="18"/>
        <v>0</v>
      </c>
      <c r="AH19" s="79">
        <f t="shared" si="19"/>
        <v>0</v>
      </c>
      <c r="AI19" s="79">
        <f t="shared" si="20"/>
        <v>0</v>
      </c>
      <c r="AJ19" s="79">
        <f t="shared" si="21"/>
        <v>0</v>
      </c>
      <c r="AK19" s="79">
        <f t="shared" si="22"/>
        <v>0</v>
      </c>
      <c r="AL19" s="79">
        <f t="shared" si="23"/>
        <v>0</v>
      </c>
      <c r="AM19" s="79">
        <f t="shared" si="24"/>
        <v>0</v>
      </c>
      <c r="AN19" s="209">
        <f t="shared" si="25"/>
        <v>0</v>
      </c>
      <c r="AO19" s="214">
        <f t="shared" si="26"/>
        <v>0</v>
      </c>
    </row>
    <row r="20" spans="1:41" x14ac:dyDescent="0.25">
      <c r="A20" s="1" t="s">
        <v>27</v>
      </c>
      <c r="B20" t="s">
        <v>167</v>
      </c>
      <c r="C20" s="75">
        <f t="shared" si="1"/>
        <v>737.96923076923076</v>
      </c>
      <c r="D20" s="76">
        <f t="shared" si="2"/>
        <v>938.73666666666668</v>
      </c>
      <c r="E20" s="76">
        <f t="shared" si="3"/>
        <v>660.1966666666666</v>
      </c>
      <c r="F20" s="76">
        <f t="shared" si="4"/>
        <v>0</v>
      </c>
      <c r="G20" s="76">
        <f t="shared" si="5"/>
        <v>0</v>
      </c>
      <c r="H20" s="103">
        <f t="shared" si="6"/>
        <v>0</v>
      </c>
      <c r="I20" s="181">
        <v>757.2</v>
      </c>
      <c r="J20" s="181">
        <v>992.3</v>
      </c>
      <c r="K20" s="181">
        <v>1066.71</v>
      </c>
      <c r="L20" s="220">
        <v>587.79999999999995</v>
      </c>
      <c r="M20" s="220">
        <v>868.78</v>
      </c>
      <c r="N20" s="220">
        <v>524.01</v>
      </c>
      <c r="O20" s="181">
        <v>0</v>
      </c>
      <c r="P20" s="181">
        <v>0</v>
      </c>
      <c r="Q20" s="181">
        <v>0</v>
      </c>
      <c r="R20" s="181">
        <v>0</v>
      </c>
      <c r="S20" s="181">
        <v>0</v>
      </c>
      <c r="T20" s="211">
        <v>0</v>
      </c>
      <c r="U20" s="213">
        <f t="shared" si="7"/>
        <v>4796.8</v>
      </c>
      <c r="V20" s="24"/>
      <c r="W20" s="78">
        <f t="shared" si="8"/>
        <v>1.9338925473696433E-3</v>
      </c>
      <c r="X20" s="79">
        <f>IFERROR(AVERAGE($I20:$K20)/X$14,"")</f>
        <v>4.2570388576991334E-3</v>
      </c>
      <c r="Y20" s="79">
        <f t="shared" si="10"/>
        <v>3.1337408092452623E-3</v>
      </c>
      <c r="Z20" s="79">
        <f t="shared" si="11"/>
        <v>0</v>
      </c>
      <c r="AA20" s="79">
        <f t="shared" si="12"/>
        <v>0</v>
      </c>
      <c r="AB20" s="217">
        <f t="shared" si="13"/>
        <v>0</v>
      </c>
      <c r="AC20" s="105">
        <f t="shared" si="14"/>
        <v>3.4046762589928061E-3</v>
      </c>
      <c r="AD20" s="79">
        <f t="shared" si="15"/>
        <v>4.5059485968576875E-3</v>
      </c>
      <c r="AE20" s="79">
        <f t="shared" si="16"/>
        <v>4.8725573491928634E-3</v>
      </c>
      <c r="AF20" s="79">
        <f t="shared" si="17"/>
        <v>2.725005331330607E-3</v>
      </c>
      <c r="AG20" s="79">
        <f t="shared" si="18"/>
        <v>4.1381511260145561E-3</v>
      </c>
      <c r="AH20" s="79">
        <f t="shared" si="19"/>
        <v>2.5391649020453455E-3</v>
      </c>
      <c r="AI20" s="79">
        <f t="shared" si="20"/>
        <v>0</v>
      </c>
      <c r="AJ20" s="79">
        <f t="shared" si="21"/>
        <v>0</v>
      </c>
      <c r="AK20" s="79">
        <f t="shared" si="22"/>
        <v>0</v>
      </c>
      <c r="AL20" s="79">
        <f t="shared" si="23"/>
        <v>0</v>
      </c>
      <c r="AM20" s="79">
        <f t="shared" si="24"/>
        <v>0</v>
      </c>
      <c r="AN20" s="209">
        <f t="shared" si="25"/>
        <v>0</v>
      </c>
      <c r="AO20" s="214">
        <f t="shared" si="26"/>
        <v>2.2185503564433863E-2</v>
      </c>
    </row>
    <row r="21" spans="1:41" x14ac:dyDescent="0.25">
      <c r="A21" s="1" t="s">
        <v>28</v>
      </c>
      <c r="B21" t="s">
        <v>29</v>
      </c>
      <c r="C21" s="75">
        <f t="shared" si="1"/>
        <v>14540.895384615385</v>
      </c>
      <c r="D21" s="76">
        <f t="shared" si="2"/>
        <v>16041.723333333333</v>
      </c>
      <c r="E21" s="76">
        <f t="shared" si="3"/>
        <v>14686.843333333332</v>
      </c>
      <c r="F21" s="76">
        <f t="shared" si="4"/>
        <v>708.07666666666671</v>
      </c>
      <c r="G21" s="76">
        <f t="shared" si="5"/>
        <v>68.63</v>
      </c>
      <c r="H21" s="103">
        <f t="shared" si="6"/>
        <v>-0.90307546734581479</v>
      </c>
      <c r="I21" s="181">
        <v>25780.31</v>
      </c>
      <c r="J21" s="181">
        <v>13397.36</v>
      </c>
      <c r="K21" s="181">
        <v>8947.5</v>
      </c>
      <c r="L21" s="220">
        <v>15147.38</v>
      </c>
      <c r="M21" s="220">
        <v>21351.41</v>
      </c>
      <c r="N21" s="220">
        <v>7561.74</v>
      </c>
      <c r="O21" s="181">
        <v>88.82</v>
      </c>
      <c r="P21" s="181">
        <v>111.08</v>
      </c>
      <c r="Q21" s="181">
        <v>1924.33</v>
      </c>
      <c r="R21" s="181">
        <v>205.89</v>
      </c>
      <c r="S21" s="181">
        <v>0</v>
      </c>
      <c r="T21" s="211">
        <v>0</v>
      </c>
      <c r="U21" s="213">
        <f t="shared" si="7"/>
        <v>94515.82</v>
      </c>
      <c r="V21" s="24"/>
      <c r="W21" s="78">
        <f t="shared" si="8"/>
        <v>3.8105286838419503E-2</v>
      </c>
      <c r="X21" s="79">
        <f t="shared" si="9"/>
        <v>7.2746960888348741E-2</v>
      </c>
      <c r="Y21" s="79">
        <f t="shared" si="10"/>
        <v>6.9713712044378276E-2</v>
      </c>
      <c r="Z21" s="79">
        <f t="shared" si="11"/>
        <v>3.511675387044247E-3</v>
      </c>
      <c r="AA21" s="79">
        <f t="shared" si="12"/>
        <v>3.538127365023938E-4</v>
      </c>
      <c r="AB21" s="217">
        <f t="shared" si="13"/>
        <v>-0.89924674193755827</v>
      </c>
      <c r="AC21" s="105">
        <f t="shared" si="14"/>
        <v>0.11591866007194246</v>
      </c>
      <c r="AD21" s="79">
        <f t="shared" si="15"/>
        <v>6.0836254654436477E-2</v>
      </c>
      <c r="AE21" s="79">
        <f t="shared" si="16"/>
        <v>4.0870721078740374E-2</v>
      </c>
      <c r="AF21" s="79">
        <f t="shared" si="17"/>
        <v>7.0222339666026909E-2</v>
      </c>
      <c r="AG21" s="79">
        <f t="shared" si="18"/>
        <v>0.10170050108600388</v>
      </c>
      <c r="AH21" s="79">
        <f t="shared" si="19"/>
        <v>3.6641485480033528E-2</v>
      </c>
      <c r="AI21" s="79">
        <f t="shared" si="20"/>
        <v>4.3326195226411316E-4</v>
      </c>
      <c r="AJ21" s="79">
        <f t="shared" si="21"/>
        <v>5.5234278269776786E-4</v>
      </c>
      <c r="AK21" s="79">
        <f t="shared" si="22"/>
        <v>9.6799718302774205E-3</v>
      </c>
      <c r="AL21" s="79">
        <f t="shared" si="23"/>
        <v>1.0469710607008283E-3</v>
      </c>
      <c r="AM21" s="79">
        <f t="shared" si="24"/>
        <v>0</v>
      </c>
      <c r="AN21" s="209">
        <f t="shared" si="25"/>
        <v>0</v>
      </c>
      <c r="AO21" s="214">
        <f t="shared" si="26"/>
        <v>0.43790250966312377</v>
      </c>
    </row>
    <row r="22" spans="1:41" x14ac:dyDescent="0.25">
      <c r="A22" s="1" t="s">
        <v>30</v>
      </c>
      <c r="B22" t="s">
        <v>31</v>
      </c>
      <c r="C22" s="75">
        <f t="shared" si="1"/>
        <v>104808.92461538462</v>
      </c>
      <c r="D22" s="76">
        <f t="shared" si="2"/>
        <v>65020.193333333336</v>
      </c>
      <c r="E22" s="76">
        <f t="shared" si="3"/>
        <v>102018.92666666665</v>
      </c>
      <c r="F22" s="76">
        <f t="shared" si="4"/>
        <v>31430.623333333333</v>
      </c>
      <c r="G22" s="76">
        <f t="shared" si="5"/>
        <v>28616.26</v>
      </c>
      <c r="H22" s="103">
        <f t="shared" si="6"/>
        <v>-8.9542078230074387E-2</v>
      </c>
      <c r="I22" s="181">
        <v>49410.35</v>
      </c>
      <c r="J22" s="181">
        <v>50765.84</v>
      </c>
      <c r="K22" s="181">
        <v>94884.39</v>
      </c>
      <c r="L22" s="220">
        <v>100379.31</v>
      </c>
      <c r="M22" s="220">
        <v>111584.73</v>
      </c>
      <c r="N22" s="220">
        <v>94092.74</v>
      </c>
      <c r="O22" s="181">
        <v>28704.13</v>
      </c>
      <c r="P22" s="181">
        <v>32630.400000000001</v>
      </c>
      <c r="Q22" s="181">
        <v>32957.339999999997</v>
      </c>
      <c r="R22" s="181">
        <v>29634.98</v>
      </c>
      <c r="S22" s="181">
        <v>35142.78</v>
      </c>
      <c r="T22" s="211">
        <v>21071.02</v>
      </c>
      <c r="U22" s="213">
        <f t="shared" si="7"/>
        <v>681258.01</v>
      </c>
      <c r="V22" s="24"/>
      <c r="W22" s="78">
        <f t="shared" si="8"/>
        <v>0.27465806128562248</v>
      </c>
      <c r="X22" s="79">
        <f t="shared" si="9"/>
        <v>0.29485743913462792</v>
      </c>
      <c r="Y22" s="79">
        <f t="shared" si="10"/>
        <v>0.48425096634447268</v>
      </c>
      <c r="Z22" s="79">
        <f t="shared" si="11"/>
        <v>0.15587880741604054</v>
      </c>
      <c r="AA22" s="79">
        <f t="shared" si="12"/>
        <v>0.14752728047594335</v>
      </c>
      <c r="AB22" s="217">
        <f t="shared" si="13"/>
        <v>-5.3577051804142732E-2</v>
      </c>
      <c r="AC22" s="105">
        <f t="shared" si="14"/>
        <v>0.22216883992805755</v>
      </c>
      <c r="AD22" s="79">
        <f t="shared" si="15"/>
        <v>0.23052329488693124</v>
      </c>
      <c r="AE22" s="79">
        <f t="shared" si="16"/>
        <v>0.43341642228739002</v>
      </c>
      <c r="AF22" s="79">
        <f t="shared" si="17"/>
        <v>0.4653524241328475</v>
      </c>
      <c r="AG22" s="79">
        <f t="shared" si="18"/>
        <v>0.53149758983347939</v>
      </c>
      <c r="AH22" s="79">
        <f t="shared" si="19"/>
        <v>0.45593973959519507</v>
      </c>
      <c r="AI22" s="79">
        <f t="shared" si="20"/>
        <v>0.14001809729613712</v>
      </c>
      <c r="AJ22" s="79">
        <f t="shared" si="21"/>
        <v>0.16225392452773899</v>
      </c>
      <c r="AK22" s="79">
        <f t="shared" si="22"/>
        <v>0.16578555798687089</v>
      </c>
      <c r="AL22" s="79">
        <f t="shared" si="23"/>
        <v>0.15069681113433306</v>
      </c>
      <c r="AM22" s="79">
        <f t="shared" si="24"/>
        <v>0.18132032443141949</v>
      </c>
      <c r="AN22" s="209">
        <f t="shared" si="25"/>
        <v>0.11006074724861452</v>
      </c>
      <c r="AO22" s="214">
        <f t="shared" si="26"/>
        <v>3.2490337732890149</v>
      </c>
    </row>
    <row r="23" spans="1:41" x14ac:dyDescent="0.25">
      <c r="A23" s="1" t="s">
        <v>32</v>
      </c>
      <c r="B23" t="s">
        <v>33</v>
      </c>
      <c r="C23" s="75">
        <f t="shared" si="1"/>
        <v>437200.72</v>
      </c>
      <c r="D23" s="76">
        <f t="shared" si="2"/>
        <v>257325.97666666665</v>
      </c>
      <c r="E23" s="76">
        <f t="shared" si="3"/>
        <v>240192.27</v>
      </c>
      <c r="F23" s="76">
        <f t="shared" si="4"/>
        <v>248550.65666666665</v>
      </c>
      <c r="G23" s="76">
        <f t="shared" si="5"/>
        <v>201199.32333333333</v>
      </c>
      <c r="H23" s="103">
        <f t="shared" si="6"/>
        <v>-0.19050978970792493</v>
      </c>
      <c r="I23" s="181">
        <v>213428.32</v>
      </c>
      <c r="J23" s="181">
        <v>328267.84999999998</v>
      </c>
      <c r="K23" s="181">
        <v>230281.76</v>
      </c>
      <c r="L23" s="220">
        <v>252014.9</v>
      </c>
      <c r="M23" s="220">
        <v>264005.57</v>
      </c>
      <c r="N23" s="220">
        <v>204556.34</v>
      </c>
      <c r="O23" s="181">
        <v>159610.23000000001</v>
      </c>
      <c r="P23" s="181">
        <v>180222.94</v>
      </c>
      <c r="Q23" s="181">
        <v>405818.8</v>
      </c>
      <c r="R23" s="181">
        <v>182882.57</v>
      </c>
      <c r="S23" s="181">
        <v>174039.63</v>
      </c>
      <c r="T23" s="211">
        <v>246675.77</v>
      </c>
      <c r="U23" s="213">
        <f t="shared" si="7"/>
        <v>2841804.6799999997</v>
      </c>
      <c r="V23" s="24"/>
      <c r="W23" s="78">
        <f t="shared" si="8"/>
        <v>1.1457106595505697</v>
      </c>
      <c r="X23" s="79">
        <f t="shared" si="9"/>
        <v>1.1669371408013398</v>
      </c>
      <c r="Y23" s="79">
        <f t="shared" si="10"/>
        <v>1.1401152968018469</v>
      </c>
      <c r="Z23" s="79">
        <f t="shared" si="11"/>
        <v>1.2326761557599952</v>
      </c>
      <c r="AA23" s="79">
        <f t="shared" si="12"/>
        <v>1.0372560566952733</v>
      </c>
      <c r="AB23" s="217">
        <f t="shared" si="13"/>
        <v>-0.15853320286238312</v>
      </c>
      <c r="AC23" s="105">
        <f t="shared" si="14"/>
        <v>0.95965971223021584</v>
      </c>
      <c r="AD23" s="79">
        <f t="shared" si="15"/>
        <v>1.4906359549541366</v>
      </c>
      <c r="AE23" s="79">
        <f t="shared" si="16"/>
        <v>1.0518895314312862</v>
      </c>
      <c r="AF23" s="79">
        <f t="shared" si="17"/>
        <v>1.168325869470483</v>
      </c>
      <c r="AG23" s="79">
        <f t="shared" si="18"/>
        <v>1.2575047155431924</v>
      </c>
      <c r="AH23" s="79">
        <f t="shared" si="19"/>
        <v>0.99120680715798248</v>
      </c>
      <c r="AI23" s="79">
        <f t="shared" si="20"/>
        <v>0.77857509402301439</v>
      </c>
      <c r="AJ23" s="79">
        <f t="shared" si="21"/>
        <v>0.89615448492593497</v>
      </c>
      <c r="AK23" s="79">
        <f t="shared" si="22"/>
        <v>2.041393395206117</v>
      </c>
      <c r="AL23" s="79">
        <f t="shared" si="23"/>
        <v>0.92997599833208755</v>
      </c>
      <c r="AM23" s="79">
        <f t="shared" si="24"/>
        <v>0.89796317125521119</v>
      </c>
      <c r="AN23" s="209">
        <f t="shared" si="25"/>
        <v>1.2884672680452758</v>
      </c>
      <c r="AO23" s="214">
        <f t="shared" si="26"/>
        <v>13.751752002574937</v>
      </c>
    </row>
    <row r="24" spans="1:41" x14ac:dyDescent="0.25">
      <c r="A24" s="1" t="s">
        <v>34</v>
      </c>
      <c r="B24" t="s">
        <v>35</v>
      </c>
      <c r="C24" s="75">
        <f t="shared" si="1"/>
        <v>6448638.3584615374</v>
      </c>
      <c r="D24" s="76">
        <f t="shared" si="2"/>
        <v>3577728.97</v>
      </c>
      <c r="E24" s="76">
        <f t="shared" si="3"/>
        <v>3402551.2233333332</v>
      </c>
      <c r="F24" s="76">
        <f t="shared" si="4"/>
        <v>3506140.7099999995</v>
      </c>
      <c r="G24" s="76">
        <f t="shared" si="5"/>
        <v>3485628.8733333335</v>
      </c>
      <c r="H24" s="103">
        <f t="shared" si="6"/>
        <v>-5.8502605466356121E-3</v>
      </c>
      <c r="I24" s="181">
        <v>3994201.16</v>
      </c>
      <c r="J24" s="181">
        <v>3493153.4</v>
      </c>
      <c r="K24" s="181">
        <v>3245832.35</v>
      </c>
      <c r="L24" s="220">
        <v>3784523.01</v>
      </c>
      <c r="M24" s="220">
        <v>3497059.84</v>
      </c>
      <c r="N24" s="220">
        <v>2926070.82</v>
      </c>
      <c r="O24" s="181">
        <v>3479980.26</v>
      </c>
      <c r="P24" s="181">
        <v>3337559.69</v>
      </c>
      <c r="Q24" s="181">
        <v>3700882.18</v>
      </c>
      <c r="R24" s="181">
        <v>3472905.71</v>
      </c>
      <c r="S24" s="181">
        <v>3788549.04</v>
      </c>
      <c r="T24" s="211">
        <v>3195431.87</v>
      </c>
      <c r="U24" s="213">
        <f t="shared" si="7"/>
        <v>41916149.329999991</v>
      </c>
      <c r="V24" s="24"/>
      <c r="W24" s="78">
        <f t="shared" si="8"/>
        <v>16.899042862683466</v>
      </c>
      <c r="X24" s="79">
        <f t="shared" si="9"/>
        <v>16.224498081754447</v>
      </c>
      <c r="Y24" s="79">
        <f t="shared" si="10"/>
        <v>16.150814086873694</v>
      </c>
      <c r="Z24" s="79">
        <f t="shared" si="11"/>
        <v>17.38855213628586</v>
      </c>
      <c r="AA24" s="79">
        <f t="shared" si="12"/>
        <v>17.969690953020873</v>
      </c>
      <c r="AB24" s="217">
        <f t="shared" si="13"/>
        <v>3.3420770871561624E-2</v>
      </c>
      <c r="AC24" s="105">
        <f t="shared" si="14"/>
        <v>17.959537589928058</v>
      </c>
      <c r="AD24" s="79">
        <f t="shared" si="15"/>
        <v>15.862107892107892</v>
      </c>
      <c r="AE24" s="79">
        <f t="shared" si="16"/>
        <v>14.826432930450116</v>
      </c>
      <c r="AF24" s="79">
        <f t="shared" si="17"/>
        <v>17.544820310978832</v>
      </c>
      <c r="AG24" s="79">
        <f t="shared" si="18"/>
        <v>16.657107800175282</v>
      </c>
      <c r="AH24" s="79">
        <f t="shared" si="19"/>
        <v>14.178691870466295</v>
      </c>
      <c r="AI24" s="79">
        <f t="shared" si="20"/>
        <v>16.975265044901782</v>
      </c>
      <c r="AJ24" s="79">
        <f t="shared" si="21"/>
        <v>16.595939922528803</v>
      </c>
      <c r="AK24" s="79">
        <f t="shared" si="22"/>
        <v>18.616575769008275</v>
      </c>
      <c r="AL24" s="79">
        <f t="shared" si="23"/>
        <v>17.66006981841111</v>
      </c>
      <c r="AM24" s="79">
        <f t="shared" si="24"/>
        <v>19.547142857142859</v>
      </c>
      <c r="AN24" s="209">
        <f t="shared" si="25"/>
        <v>16.690773365230427</v>
      </c>
      <c r="AO24" s="214">
        <f t="shared" si="26"/>
        <v>203.11446517132973</v>
      </c>
    </row>
    <row r="25" spans="1:41" x14ac:dyDescent="0.25">
      <c r="A25" s="1" t="s">
        <v>36</v>
      </c>
      <c r="B25" t="s">
        <v>37</v>
      </c>
      <c r="C25" s="75">
        <f t="shared" si="1"/>
        <v>93553.741538461531</v>
      </c>
      <c r="D25" s="76">
        <f t="shared" si="2"/>
        <v>64280.81</v>
      </c>
      <c r="E25" s="76">
        <f t="shared" si="3"/>
        <v>58745.07666666666</v>
      </c>
      <c r="F25" s="76">
        <f t="shared" si="4"/>
        <v>37415.480000000003</v>
      </c>
      <c r="G25" s="76">
        <f t="shared" si="5"/>
        <v>42258.406666666669</v>
      </c>
      <c r="H25" s="103">
        <f t="shared" si="6"/>
        <v>0.12943644359678577</v>
      </c>
      <c r="I25" s="181">
        <v>66386.16</v>
      </c>
      <c r="J25" s="181">
        <v>54341.18</v>
      </c>
      <c r="K25" s="181">
        <v>72115.09</v>
      </c>
      <c r="L25" s="220">
        <v>57356.58</v>
      </c>
      <c r="M25" s="220">
        <v>57010.98</v>
      </c>
      <c r="N25" s="220">
        <v>61867.67</v>
      </c>
      <c r="O25" s="181">
        <v>33802.959999999999</v>
      </c>
      <c r="P25" s="181">
        <v>32712.11</v>
      </c>
      <c r="Q25" s="181">
        <v>45731.37</v>
      </c>
      <c r="R25" s="181">
        <v>40269.879999999997</v>
      </c>
      <c r="S25" s="181">
        <v>67839.09</v>
      </c>
      <c r="T25" s="211">
        <v>18666.25</v>
      </c>
      <c r="U25" s="213">
        <f t="shared" si="7"/>
        <v>608099.31999999995</v>
      </c>
      <c r="V25" s="24"/>
      <c r="W25" s="78">
        <f t="shared" si="8"/>
        <v>0.24516318024694539</v>
      </c>
      <c r="X25" s="79">
        <f t="shared" si="9"/>
        <v>0.29150443962741596</v>
      </c>
      <c r="Y25" s="79">
        <f t="shared" si="10"/>
        <v>0.27884394664101347</v>
      </c>
      <c r="Z25" s="79">
        <f t="shared" si="11"/>
        <v>0.18556044337540606</v>
      </c>
      <c r="AA25" s="79">
        <f t="shared" si="12"/>
        <v>0.21785753319196177</v>
      </c>
      <c r="AB25" s="217">
        <f t="shared" si="13"/>
        <v>0.17405158787649419</v>
      </c>
      <c r="AC25" s="105">
        <f t="shared" si="14"/>
        <v>0.29849892086330937</v>
      </c>
      <c r="AD25" s="79">
        <f t="shared" si="15"/>
        <v>0.24675860503133232</v>
      </c>
      <c r="AE25" s="79">
        <f t="shared" si="16"/>
        <v>0.32940997250162157</v>
      </c>
      <c r="AF25" s="79">
        <f t="shared" si="17"/>
        <v>0.26590164390420296</v>
      </c>
      <c r="AG25" s="79">
        <f t="shared" si="18"/>
        <v>0.27155327134855012</v>
      </c>
      <c r="AH25" s="79">
        <f t="shared" si="19"/>
        <v>0.29978858463640723</v>
      </c>
      <c r="AI25" s="79">
        <f t="shared" si="20"/>
        <v>0.16489007477939346</v>
      </c>
      <c r="AJ25" s="79">
        <f t="shared" si="21"/>
        <v>0.16266022565102159</v>
      </c>
      <c r="AK25" s="79">
        <f t="shared" si="22"/>
        <v>0.23004285822078022</v>
      </c>
      <c r="AL25" s="79">
        <f t="shared" si="23"/>
        <v>0.20477633191459066</v>
      </c>
      <c r="AM25" s="79">
        <f t="shared" si="24"/>
        <v>0.35001800676930694</v>
      </c>
      <c r="AN25" s="209">
        <f t="shared" si="25"/>
        <v>9.7499856358612483E-2</v>
      </c>
      <c r="AO25" s="214">
        <f t="shared" si="26"/>
        <v>2.9217983519791293</v>
      </c>
    </row>
    <row r="26" spans="1:41" x14ac:dyDescent="0.25">
      <c r="A26" s="1" t="s">
        <v>38</v>
      </c>
      <c r="B26" t="s">
        <v>39</v>
      </c>
      <c r="C26" s="75">
        <f t="shared" si="1"/>
        <v>430466.87538461533</v>
      </c>
      <c r="D26" s="76">
        <f t="shared" si="2"/>
        <v>283811.65333333338</v>
      </c>
      <c r="E26" s="76">
        <f t="shared" si="3"/>
        <v>271442.65666666668</v>
      </c>
      <c r="F26" s="76">
        <f t="shared" si="4"/>
        <v>184846.92</v>
      </c>
      <c r="G26" s="76">
        <f t="shared" si="5"/>
        <v>192577</v>
      </c>
      <c r="H26" s="103">
        <f t="shared" si="6"/>
        <v>4.1818819594072687E-2</v>
      </c>
      <c r="I26" s="181">
        <v>289372.65000000002</v>
      </c>
      <c r="J26" s="181">
        <v>312241.93</v>
      </c>
      <c r="K26" s="181">
        <v>249820.38</v>
      </c>
      <c r="L26" s="220">
        <v>293449.07</v>
      </c>
      <c r="M26" s="220">
        <v>257274.68</v>
      </c>
      <c r="N26" s="220">
        <v>263604.21999999997</v>
      </c>
      <c r="O26" s="181">
        <v>170886.36</v>
      </c>
      <c r="P26" s="181">
        <v>176179.62</v>
      </c>
      <c r="Q26" s="181">
        <v>207474.78</v>
      </c>
      <c r="R26" s="181">
        <v>210858.74</v>
      </c>
      <c r="S26" s="181">
        <v>202557.38</v>
      </c>
      <c r="T26" s="211">
        <v>164314.88</v>
      </c>
      <c r="U26" s="213">
        <f t="shared" si="7"/>
        <v>2798034.6899999995</v>
      </c>
      <c r="V26" s="24"/>
      <c r="W26" s="78">
        <f t="shared" si="8"/>
        <v>1.1280642166178971</v>
      </c>
      <c r="X26" s="79">
        <f t="shared" si="9"/>
        <v>1.2870459623122947</v>
      </c>
      <c r="Y26" s="79">
        <f t="shared" si="10"/>
        <v>1.2884508109698887</v>
      </c>
      <c r="Z26" s="79">
        <f t="shared" si="11"/>
        <v>0.91674024846876789</v>
      </c>
      <c r="AA26" s="79">
        <f t="shared" si="12"/>
        <v>0.99280482817166682</v>
      </c>
      <c r="AB26" s="217">
        <f t="shared" si="13"/>
        <v>8.2972881173210916E-2</v>
      </c>
      <c r="AC26" s="105">
        <f t="shared" si="14"/>
        <v>1.3011360161870504</v>
      </c>
      <c r="AD26" s="79">
        <f t="shared" si="15"/>
        <v>1.4178636363636363</v>
      </c>
      <c r="AE26" s="79">
        <f t="shared" si="16"/>
        <v>1.1411387617507605</v>
      </c>
      <c r="AF26" s="79">
        <f t="shared" si="17"/>
        <v>1.3604121813950469</v>
      </c>
      <c r="AG26" s="79">
        <f t="shared" si="18"/>
        <v>1.2254443089585794</v>
      </c>
      <c r="AH26" s="79">
        <f t="shared" si="19"/>
        <v>1.2773316987367409</v>
      </c>
      <c r="AI26" s="79">
        <f t="shared" si="20"/>
        <v>0.83357980127120079</v>
      </c>
      <c r="AJ26" s="79">
        <f t="shared" si="21"/>
        <v>0.87604916785591747</v>
      </c>
      <c r="AK26" s="79">
        <f t="shared" si="22"/>
        <v>1.0436619633290576</v>
      </c>
      <c r="AL26" s="79">
        <f t="shared" si="23"/>
        <v>1.0722375961719373</v>
      </c>
      <c r="AM26" s="79">
        <f t="shared" si="24"/>
        <v>1.0451014364139184</v>
      </c>
      <c r="AN26" s="209">
        <f t="shared" si="25"/>
        <v>0.85826972196250706</v>
      </c>
      <c r="AO26" s="214">
        <f t="shared" si="26"/>
        <v>13.452226290396354</v>
      </c>
    </row>
    <row r="27" spans="1:41" x14ac:dyDescent="0.25">
      <c r="A27" s="1" t="s">
        <v>40</v>
      </c>
      <c r="B27" t="s">
        <v>41</v>
      </c>
      <c r="C27" s="75">
        <f t="shared" si="1"/>
        <v>238796.02153846156</v>
      </c>
      <c r="D27" s="76">
        <f t="shared" si="2"/>
        <v>125851.82333333332</v>
      </c>
      <c r="E27" s="76">
        <f t="shared" si="3"/>
        <v>130442.50333333336</v>
      </c>
      <c r="F27" s="76">
        <f t="shared" si="4"/>
        <v>135557.69</v>
      </c>
      <c r="G27" s="76">
        <f t="shared" si="5"/>
        <v>125539.36333333333</v>
      </c>
      <c r="H27" s="103">
        <f t="shared" si="6"/>
        <v>-7.3904524831211529E-2</v>
      </c>
      <c r="I27" s="181">
        <v>140528.82</v>
      </c>
      <c r="J27" s="181">
        <v>126336.66</v>
      </c>
      <c r="K27" s="181">
        <v>110689.99</v>
      </c>
      <c r="L27" s="220">
        <v>137237.1</v>
      </c>
      <c r="M27" s="220">
        <v>136669.20000000001</v>
      </c>
      <c r="N27" s="220">
        <v>117421.21</v>
      </c>
      <c r="O27" s="181">
        <v>165831.26</v>
      </c>
      <c r="P27" s="181">
        <v>110606.87</v>
      </c>
      <c r="Q27" s="181">
        <v>130234.94</v>
      </c>
      <c r="R27" s="181">
        <v>115455.5</v>
      </c>
      <c r="S27" s="181">
        <v>161121.46</v>
      </c>
      <c r="T27" s="211">
        <v>100041.13</v>
      </c>
      <c r="U27" s="213">
        <f t="shared" si="7"/>
        <v>1552174.1400000001</v>
      </c>
      <c r="V27" s="24"/>
      <c r="W27" s="78">
        <f t="shared" si="8"/>
        <v>0.62577926983945242</v>
      </c>
      <c r="X27" s="79">
        <f t="shared" si="9"/>
        <v>0.57072033219357188</v>
      </c>
      <c r="Y27" s="79">
        <f t="shared" si="10"/>
        <v>0.61916852446358595</v>
      </c>
      <c r="Z27" s="79">
        <f t="shared" si="11"/>
        <v>0.67229245914647751</v>
      </c>
      <c r="AA27" s="79">
        <f t="shared" si="12"/>
        <v>0.64720130671331699</v>
      </c>
      <c r="AB27" s="217">
        <f t="shared" si="13"/>
        <v>-3.7321781751078233E-2</v>
      </c>
      <c r="AC27" s="105">
        <f t="shared" si="14"/>
        <v>0.63187419064748207</v>
      </c>
      <c r="AD27" s="79">
        <f t="shared" si="15"/>
        <v>0.57368386159295248</v>
      </c>
      <c r="AE27" s="79">
        <f t="shared" si="16"/>
        <v>0.50561382592886972</v>
      </c>
      <c r="AF27" s="79">
        <f t="shared" si="17"/>
        <v>0.63622291452254465</v>
      </c>
      <c r="AG27" s="79">
        <f t="shared" si="18"/>
        <v>0.65097930876805243</v>
      </c>
      <c r="AH27" s="79">
        <f t="shared" si="19"/>
        <v>0.56898115529798277</v>
      </c>
      <c r="AI27" s="79">
        <f t="shared" si="20"/>
        <v>0.80892113773944774</v>
      </c>
      <c r="AJ27" s="79">
        <f t="shared" si="21"/>
        <v>0.54999015449487088</v>
      </c>
      <c r="AK27" s="79">
        <f t="shared" si="22"/>
        <v>0.65512180889861416</v>
      </c>
      <c r="AL27" s="79">
        <f t="shared" si="23"/>
        <v>0.58710266306641645</v>
      </c>
      <c r="AM27" s="79">
        <f t="shared" si="24"/>
        <v>0.83131145003508478</v>
      </c>
      <c r="AN27" s="209">
        <f t="shared" si="25"/>
        <v>0.52254715355003167</v>
      </c>
      <c r="AO27" s="214">
        <f t="shared" si="26"/>
        <v>7.5223496245423505</v>
      </c>
    </row>
    <row r="28" spans="1:41" x14ac:dyDescent="0.25">
      <c r="A28" s="1" t="s">
        <v>42</v>
      </c>
      <c r="B28" t="s">
        <v>43</v>
      </c>
      <c r="C28" s="75">
        <f t="shared" si="1"/>
        <v>3114423.5415384616</v>
      </c>
      <c r="D28" s="76">
        <f t="shared" si="2"/>
        <v>1944814.45</v>
      </c>
      <c r="E28" s="76">
        <f t="shared" si="3"/>
        <v>1447459.8499999999</v>
      </c>
      <c r="F28" s="76">
        <f t="shared" si="4"/>
        <v>1684574.6633333333</v>
      </c>
      <c r="G28" s="76">
        <f t="shared" si="5"/>
        <v>1671068.71</v>
      </c>
      <c r="H28" s="103">
        <f t="shared" si="6"/>
        <v>-8.0174263731407503E-3</v>
      </c>
      <c r="I28" s="181">
        <v>1881039.08</v>
      </c>
      <c r="J28" s="181">
        <v>2048641.48</v>
      </c>
      <c r="K28" s="181">
        <v>1904762.79</v>
      </c>
      <c r="L28" s="220">
        <v>1482124.85</v>
      </c>
      <c r="M28" s="220">
        <v>1440876.11</v>
      </c>
      <c r="N28" s="220">
        <v>1419378.59</v>
      </c>
      <c r="O28" s="181">
        <v>1366171.18</v>
      </c>
      <c r="P28" s="181">
        <v>1788156.62</v>
      </c>
      <c r="Q28" s="181">
        <v>1899396.19</v>
      </c>
      <c r="R28" s="181">
        <v>1520798.02</v>
      </c>
      <c r="S28" s="181">
        <v>1913493.92</v>
      </c>
      <c r="T28" s="211">
        <v>1578914.19</v>
      </c>
      <c r="U28" s="213">
        <f t="shared" si="7"/>
        <v>20243753.02</v>
      </c>
      <c r="V28" s="24"/>
      <c r="W28" s="78">
        <f t="shared" si="8"/>
        <v>8.1615333339246376</v>
      </c>
      <c r="X28" s="79">
        <f t="shared" si="9"/>
        <v>8.8194602156779158</v>
      </c>
      <c r="Y28" s="79">
        <f t="shared" si="10"/>
        <v>6.8706254222565386</v>
      </c>
      <c r="Z28" s="79">
        <f t="shared" si="11"/>
        <v>8.3545746687496383</v>
      </c>
      <c r="AA28" s="79">
        <f t="shared" si="12"/>
        <v>8.6149700301417038</v>
      </c>
      <c r="AB28" s="217">
        <f t="shared" si="13"/>
        <v>3.1167997380653827E-2</v>
      </c>
      <c r="AC28" s="105">
        <f t="shared" si="14"/>
        <v>8.4579095323741011</v>
      </c>
      <c r="AD28" s="79">
        <f t="shared" si="15"/>
        <v>9.3027040232494773</v>
      </c>
      <c r="AE28" s="79">
        <f t="shared" si="16"/>
        <v>8.7006458464658643</v>
      </c>
      <c r="AF28" s="79">
        <f t="shared" si="17"/>
        <v>6.8710413711255143</v>
      </c>
      <c r="AG28" s="79">
        <f t="shared" si="18"/>
        <v>6.8631449815188814</v>
      </c>
      <c r="AH28" s="79">
        <f t="shared" si="19"/>
        <v>6.8778006115200299</v>
      </c>
      <c r="AI28" s="79">
        <f t="shared" si="20"/>
        <v>6.6641521343590089</v>
      </c>
      <c r="AJ28" s="79">
        <f t="shared" si="21"/>
        <v>8.8915682696276122</v>
      </c>
      <c r="AK28" s="79">
        <f t="shared" si="22"/>
        <v>9.5545470962549359</v>
      </c>
      <c r="AL28" s="79">
        <f t="shared" si="23"/>
        <v>7.7334086945024998</v>
      </c>
      <c r="AM28" s="79">
        <f t="shared" si="24"/>
        <v>9.8727345523589385</v>
      </c>
      <c r="AN28" s="209">
        <f t="shared" si="25"/>
        <v>8.2471790920819643</v>
      </c>
      <c r="AO28" s="214">
        <f t="shared" si="26"/>
        <v>98.036836205438817</v>
      </c>
    </row>
    <row r="29" spans="1:41" x14ac:dyDescent="0.25">
      <c r="A29" s="1" t="s">
        <v>44</v>
      </c>
      <c r="B29" t="s">
        <v>45</v>
      </c>
      <c r="C29" s="75">
        <f t="shared" si="1"/>
        <v>26600.88615384615</v>
      </c>
      <c r="D29" s="76">
        <f t="shared" si="2"/>
        <v>39886.466666666667</v>
      </c>
      <c r="E29" s="76">
        <f t="shared" si="3"/>
        <v>14324.710000000001</v>
      </c>
      <c r="F29" s="76">
        <f t="shared" si="4"/>
        <v>2271.5500000000002</v>
      </c>
      <c r="G29" s="76">
        <f t="shared" si="5"/>
        <v>1152.5266666666666</v>
      </c>
      <c r="H29" s="103">
        <f t="shared" si="6"/>
        <v>-0.49262544664803037</v>
      </c>
      <c r="I29" s="181">
        <v>53282.31</v>
      </c>
      <c r="J29" s="181">
        <v>43891.34</v>
      </c>
      <c r="K29" s="181">
        <v>22485.75</v>
      </c>
      <c r="L29" s="220">
        <v>33310.61</v>
      </c>
      <c r="M29" s="220">
        <v>3483.43</v>
      </c>
      <c r="N29" s="220">
        <v>6180.09</v>
      </c>
      <c r="O29" s="181">
        <v>2036.03</v>
      </c>
      <c r="P29" s="181">
        <v>2624.78</v>
      </c>
      <c r="Q29" s="181">
        <v>2153.84</v>
      </c>
      <c r="R29" s="181">
        <v>1026.02</v>
      </c>
      <c r="S29" s="181">
        <v>1155.3499999999999</v>
      </c>
      <c r="T29" s="211">
        <v>1276.21</v>
      </c>
      <c r="U29" s="213">
        <f t="shared" si="7"/>
        <v>172905.75999999998</v>
      </c>
      <c r="V29" s="24"/>
      <c r="W29" s="78">
        <f t="shared" si="8"/>
        <v>6.9709214614176979E-2</v>
      </c>
      <c r="X29" s="79">
        <f t="shared" si="9"/>
        <v>0.18087952087698136</v>
      </c>
      <c r="Y29" s="79">
        <f t="shared" si="10"/>
        <v>6.7994781818958558E-2</v>
      </c>
      <c r="Z29" s="79">
        <f t="shared" si="11"/>
        <v>1.126565328440003E-2</v>
      </c>
      <c r="AA29" s="79">
        <f t="shared" si="12"/>
        <v>5.9416962527366404E-3</v>
      </c>
      <c r="AB29" s="217">
        <f t="shared" si="13"/>
        <v>-0.47258307150599704</v>
      </c>
      <c r="AC29" s="105">
        <f t="shared" si="14"/>
        <v>0.23957873201438848</v>
      </c>
      <c r="AD29" s="79">
        <f t="shared" si="15"/>
        <v>0.19930678412496594</v>
      </c>
      <c r="AE29" s="79">
        <f t="shared" si="16"/>
        <v>0.10271123961959054</v>
      </c>
      <c r="AF29" s="79">
        <f t="shared" si="17"/>
        <v>0.15442597795147098</v>
      </c>
      <c r="AG29" s="79">
        <f t="shared" si="18"/>
        <v>1.6592186487825324E-2</v>
      </c>
      <c r="AH29" s="79">
        <f t="shared" si="19"/>
        <v>2.99465041115273E-2</v>
      </c>
      <c r="AI29" s="79">
        <f t="shared" si="20"/>
        <v>9.9317083164636617E-3</v>
      </c>
      <c r="AJ29" s="79">
        <f t="shared" si="21"/>
        <v>1.3051659067063803E-2</v>
      </c>
      <c r="AK29" s="79">
        <f t="shared" si="22"/>
        <v>1.0834477728313087E-2</v>
      </c>
      <c r="AL29" s="79">
        <f t="shared" si="23"/>
        <v>5.2174134134744957E-3</v>
      </c>
      <c r="AM29" s="79">
        <f t="shared" si="24"/>
        <v>5.9610661658480203E-3</v>
      </c>
      <c r="AN29" s="209">
        <f t="shared" si="25"/>
        <v>6.6660572789620214E-3</v>
      </c>
      <c r="AO29" s="214">
        <f t="shared" si="26"/>
        <v>0.79422380627989364</v>
      </c>
    </row>
    <row r="30" spans="1:41" x14ac:dyDescent="0.25">
      <c r="A30" s="1" t="s">
        <v>46</v>
      </c>
      <c r="B30" t="s">
        <v>47</v>
      </c>
      <c r="C30" s="75">
        <f t="shared" si="1"/>
        <v>662.95076923076908</v>
      </c>
      <c r="D30" s="76">
        <f t="shared" si="2"/>
        <v>883.01666666666654</v>
      </c>
      <c r="E30" s="76">
        <f t="shared" si="3"/>
        <v>240.27333333333334</v>
      </c>
      <c r="F30" s="76">
        <f t="shared" si="4"/>
        <v>203.33333333333334</v>
      </c>
      <c r="G30" s="76">
        <f t="shared" si="5"/>
        <v>109.77</v>
      </c>
      <c r="H30" s="103">
        <f t="shared" si="6"/>
        <v>-0.46014754098360661</v>
      </c>
      <c r="I30" s="181">
        <v>1323.3</v>
      </c>
      <c r="J30" s="181">
        <v>829.69</v>
      </c>
      <c r="K30" s="181">
        <v>496.06</v>
      </c>
      <c r="L30" s="220">
        <v>243.18</v>
      </c>
      <c r="M30" s="220">
        <v>127.9</v>
      </c>
      <c r="N30" s="220">
        <v>349.74</v>
      </c>
      <c r="O30" s="181">
        <v>242.74</v>
      </c>
      <c r="P30" s="181">
        <v>105.85</v>
      </c>
      <c r="Q30" s="181">
        <v>261.41000000000003</v>
      </c>
      <c r="R30" s="181">
        <v>4.8099999999999996</v>
      </c>
      <c r="S30" s="181">
        <v>324.5</v>
      </c>
      <c r="T30" s="211">
        <v>0</v>
      </c>
      <c r="U30" s="213">
        <f t="shared" si="7"/>
        <v>4309.1799999999994</v>
      </c>
      <c r="V30" s="24"/>
      <c r="W30" s="78">
        <f t="shared" si="8"/>
        <v>1.7373021779674613E-3</v>
      </c>
      <c r="X30" s="79">
        <f t="shared" si="9"/>
        <v>4.0043564883257598E-3</v>
      </c>
      <c r="Y30" s="79">
        <f t="shared" si="10"/>
        <v>1.1405000783201824E-3</v>
      </c>
      <c r="Z30" s="79">
        <f t="shared" si="11"/>
        <v>1.0084228101933362E-3</v>
      </c>
      <c r="AA30" s="79">
        <f t="shared" si="12"/>
        <v>5.6590447451359128E-4</v>
      </c>
      <c r="AB30" s="217">
        <f t="shared" si="13"/>
        <v>-0.43882221941697719</v>
      </c>
      <c r="AC30" s="105">
        <f t="shared" si="14"/>
        <v>5.950089928057554E-3</v>
      </c>
      <c r="AD30" s="79">
        <f t="shared" si="15"/>
        <v>3.7675506311869952E-3</v>
      </c>
      <c r="AE30" s="79">
        <f t="shared" si="16"/>
        <v>2.2659211956769991E-3</v>
      </c>
      <c r="AF30" s="79">
        <f t="shared" si="17"/>
        <v>1.1273678061806348E-3</v>
      </c>
      <c r="AG30" s="79">
        <f t="shared" si="18"/>
        <v>6.0921007506763711E-4</v>
      </c>
      <c r="AH30" s="79">
        <f t="shared" si="19"/>
        <v>1.6947148581922848E-3</v>
      </c>
      <c r="AI30" s="79">
        <f t="shared" si="20"/>
        <v>1.1840802329722005E-3</v>
      </c>
      <c r="AJ30" s="79">
        <f t="shared" si="21"/>
        <v>5.2633672622037027E-4</v>
      </c>
      <c r="AK30" s="79">
        <f t="shared" si="22"/>
        <v>1.3149727105812522E-3</v>
      </c>
      <c r="AL30" s="79">
        <f t="shared" si="23"/>
        <v>2.4459326834576639E-5</v>
      </c>
      <c r="AM30" s="79">
        <f t="shared" si="24"/>
        <v>1.6742683782556651E-3</v>
      </c>
      <c r="AN30" s="209">
        <f t="shared" si="25"/>
        <v>0</v>
      </c>
      <c r="AO30" s="214">
        <f t="shared" si="26"/>
        <v>2.0138971869226172E-2</v>
      </c>
    </row>
    <row r="31" spans="1:41" x14ac:dyDescent="0.25">
      <c r="A31" s="1" t="s">
        <v>48</v>
      </c>
      <c r="B31" t="s">
        <v>49</v>
      </c>
      <c r="C31" s="75">
        <f t="shared" si="1"/>
        <v>0</v>
      </c>
      <c r="D31" s="76">
        <f t="shared" si="2"/>
        <v>0</v>
      </c>
      <c r="E31" s="76">
        <f t="shared" si="3"/>
        <v>0</v>
      </c>
      <c r="F31" s="76">
        <f t="shared" si="4"/>
        <v>0</v>
      </c>
      <c r="G31" s="76">
        <f t="shared" si="5"/>
        <v>0</v>
      </c>
      <c r="H31" s="103">
        <f t="shared" si="6"/>
        <v>0</v>
      </c>
      <c r="I31" s="181">
        <v>0</v>
      </c>
      <c r="J31" s="181">
        <v>0</v>
      </c>
      <c r="K31" s="181">
        <v>0</v>
      </c>
      <c r="L31" s="220">
        <v>0</v>
      </c>
      <c r="M31" s="220">
        <v>0</v>
      </c>
      <c r="N31" s="220">
        <v>0</v>
      </c>
      <c r="O31" s="181">
        <v>0</v>
      </c>
      <c r="P31" s="181">
        <v>0</v>
      </c>
      <c r="Q31" s="181">
        <v>0</v>
      </c>
      <c r="R31" s="181">
        <v>0</v>
      </c>
      <c r="S31" s="181">
        <v>0</v>
      </c>
      <c r="T31" s="211">
        <v>0</v>
      </c>
      <c r="U31" s="213">
        <f t="shared" si="7"/>
        <v>0</v>
      </c>
      <c r="V31" s="24"/>
      <c r="W31" s="78">
        <f t="shared" si="8"/>
        <v>0</v>
      </c>
      <c r="X31" s="79">
        <f t="shared" si="9"/>
        <v>0</v>
      </c>
      <c r="Y31" s="79">
        <f t="shared" si="10"/>
        <v>0</v>
      </c>
      <c r="Z31" s="79">
        <f t="shared" si="11"/>
        <v>0</v>
      </c>
      <c r="AA31" s="79">
        <f t="shared" si="12"/>
        <v>0</v>
      </c>
      <c r="AB31" s="217">
        <f t="shared" si="13"/>
        <v>0</v>
      </c>
      <c r="AC31" s="105">
        <f t="shared" si="14"/>
        <v>0</v>
      </c>
      <c r="AD31" s="79">
        <f t="shared" si="15"/>
        <v>0</v>
      </c>
      <c r="AE31" s="79">
        <f t="shared" si="16"/>
        <v>0</v>
      </c>
      <c r="AF31" s="79">
        <f t="shared" si="17"/>
        <v>0</v>
      </c>
      <c r="AG31" s="79">
        <f t="shared" si="18"/>
        <v>0</v>
      </c>
      <c r="AH31" s="79">
        <f t="shared" si="19"/>
        <v>0</v>
      </c>
      <c r="AI31" s="79">
        <f t="shared" si="20"/>
        <v>0</v>
      </c>
      <c r="AJ31" s="79">
        <f t="shared" si="21"/>
        <v>0</v>
      </c>
      <c r="AK31" s="79">
        <f t="shared" si="22"/>
        <v>0</v>
      </c>
      <c r="AL31" s="79">
        <f t="shared" si="23"/>
        <v>0</v>
      </c>
      <c r="AM31" s="79">
        <f t="shared" si="24"/>
        <v>0</v>
      </c>
      <c r="AN31" s="209">
        <f t="shared" si="25"/>
        <v>0</v>
      </c>
      <c r="AO31" s="214">
        <f t="shared" si="26"/>
        <v>0</v>
      </c>
    </row>
    <row r="32" spans="1:41" x14ac:dyDescent="0.25">
      <c r="A32" s="1" t="s">
        <v>50</v>
      </c>
      <c r="B32" t="s">
        <v>51</v>
      </c>
      <c r="C32" s="75">
        <f t="shared" si="1"/>
        <v>0</v>
      </c>
      <c r="D32" s="76">
        <f t="shared" si="2"/>
        <v>0</v>
      </c>
      <c r="E32" s="76">
        <f t="shared" si="3"/>
        <v>0</v>
      </c>
      <c r="F32" s="76">
        <f t="shared" si="4"/>
        <v>0</v>
      </c>
      <c r="G32" s="76">
        <f t="shared" si="5"/>
        <v>0</v>
      </c>
      <c r="H32" s="103">
        <f t="shared" si="6"/>
        <v>0</v>
      </c>
      <c r="I32" s="181">
        <v>0</v>
      </c>
      <c r="J32" s="181">
        <v>0</v>
      </c>
      <c r="K32" s="181">
        <v>0</v>
      </c>
      <c r="L32" s="220">
        <v>0</v>
      </c>
      <c r="M32" s="220">
        <v>0</v>
      </c>
      <c r="N32" s="220">
        <v>0</v>
      </c>
      <c r="O32" s="181">
        <v>0</v>
      </c>
      <c r="P32" s="181">
        <v>0</v>
      </c>
      <c r="Q32" s="181">
        <v>0</v>
      </c>
      <c r="R32" s="181">
        <v>0</v>
      </c>
      <c r="S32" s="181">
        <v>0</v>
      </c>
      <c r="T32" s="211">
        <v>0</v>
      </c>
      <c r="U32" s="213">
        <f t="shared" si="7"/>
        <v>0</v>
      </c>
      <c r="V32" s="24"/>
      <c r="W32" s="78">
        <f t="shared" si="8"/>
        <v>0</v>
      </c>
      <c r="X32" s="79">
        <f t="shared" si="9"/>
        <v>0</v>
      </c>
      <c r="Y32" s="79">
        <f t="shared" si="10"/>
        <v>0</v>
      </c>
      <c r="Z32" s="79">
        <f t="shared" si="11"/>
        <v>0</v>
      </c>
      <c r="AA32" s="79">
        <f t="shared" si="12"/>
        <v>0</v>
      </c>
      <c r="AB32" s="217">
        <f t="shared" si="13"/>
        <v>0</v>
      </c>
      <c r="AC32" s="105">
        <f t="shared" si="14"/>
        <v>0</v>
      </c>
      <c r="AD32" s="79">
        <f t="shared" si="15"/>
        <v>0</v>
      </c>
      <c r="AE32" s="79">
        <f t="shared" si="16"/>
        <v>0</v>
      </c>
      <c r="AF32" s="79">
        <f t="shared" si="17"/>
        <v>0</v>
      </c>
      <c r="AG32" s="79">
        <f t="shared" si="18"/>
        <v>0</v>
      </c>
      <c r="AH32" s="79">
        <f t="shared" si="19"/>
        <v>0</v>
      </c>
      <c r="AI32" s="79">
        <f t="shared" si="20"/>
        <v>0</v>
      </c>
      <c r="AJ32" s="79">
        <f t="shared" si="21"/>
        <v>0</v>
      </c>
      <c r="AK32" s="79">
        <f t="shared" si="22"/>
        <v>0</v>
      </c>
      <c r="AL32" s="79">
        <f t="shared" si="23"/>
        <v>0</v>
      </c>
      <c r="AM32" s="79">
        <f t="shared" si="24"/>
        <v>0</v>
      </c>
      <c r="AN32" s="209">
        <f t="shared" si="25"/>
        <v>0</v>
      </c>
      <c r="AO32" s="214">
        <f t="shared" si="26"/>
        <v>0</v>
      </c>
    </row>
    <row r="33" spans="1:41" x14ac:dyDescent="0.25">
      <c r="A33" s="1" t="s">
        <v>52</v>
      </c>
      <c r="B33" t="s">
        <v>53</v>
      </c>
      <c r="C33" s="75">
        <f t="shared" si="1"/>
        <v>93646.74</v>
      </c>
      <c r="D33" s="76">
        <f t="shared" si="2"/>
        <v>56310.27</v>
      </c>
      <c r="E33" s="76">
        <f t="shared" si="3"/>
        <v>40552.980000000003</v>
      </c>
      <c r="F33" s="76">
        <f t="shared" si="4"/>
        <v>55653.243333333339</v>
      </c>
      <c r="G33" s="76">
        <f t="shared" si="5"/>
        <v>50384.776666666665</v>
      </c>
      <c r="H33" s="103">
        <f t="shared" si="6"/>
        <v>-9.466594130213328E-2</v>
      </c>
      <c r="I33" s="181">
        <v>72627.66</v>
      </c>
      <c r="J33" s="181">
        <v>48077.33</v>
      </c>
      <c r="K33" s="181">
        <v>48225.82</v>
      </c>
      <c r="L33" s="220">
        <v>34310.25</v>
      </c>
      <c r="M33" s="220">
        <v>47759.32</v>
      </c>
      <c r="N33" s="220">
        <v>39589.370000000003</v>
      </c>
      <c r="O33" s="181">
        <v>57553.58</v>
      </c>
      <c r="P33" s="181">
        <v>53004.19</v>
      </c>
      <c r="Q33" s="181">
        <v>56401.96</v>
      </c>
      <c r="R33" s="181">
        <v>60046.34</v>
      </c>
      <c r="S33" s="181">
        <v>46299.99</v>
      </c>
      <c r="T33" s="211">
        <v>44808</v>
      </c>
      <c r="U33" s="213">
        <f t="shared" si="7"/>
        <v>608703.81000000006</v>
      </c>
      <c r="V33" s="24"/>
      <c r="W33" s="78">
        <f t="shared" si="8"/>
        <v>0.24540688828271084</v>
      </c>
      <c r="X33" s="79">
        <f t="shared" si="9"/>
        <v>0.25535916086960464</v>
      </c>
      <c r="Y33" s="79">
        <f t="shared" si="10"/>
        <v>0.1924919266923093</v>
      </c>
      <c r="Z33" s="79">
        <f t="shared" si="11"/>
        <v>0.27600983625527981</v>
      </c>
      <c r="AA33" s="79">
        <f t="shared" si="12"/>
        <v>0.25975194099512305</v>
      </c>
      <c r="AB33" s="217">
        <f t="shared" si="13"/>
        <v>-5.8903318377102776E-2</v>
      </c>
      <c r="AC33" s="105">
        <f t="shared" si="14"/>
        <v>0.32656321942446043</v>
      </c>
      <c r="AD33" s="79">
        <f t="shared" si="15"/>
        <v>0.21831500317863956</v>
      </c>
      <c r="AE33" s="79">
        <f t="shared" si="16"/>
        <v>0.22028768237089008</v>
      </c>
      <c r="AF33" s="79">
        <f t="shared" si="17"/>
        <v>0.15906024867180329</v>
      </c>
      <c r="AG33" s="79">
        <f t="shared" si="18"/>
        <v>0.22748599626567084</v>
      </c>
      <c r="AH33" s="79">
        <f t="shared" si="19"/>
        <v>0.19183591686816462</v>
      </c>
      <c r="AI33" s="79">
        <f t="shared" si="20"/>
        <v>0.28074506226738144</v>
      </c>
      <c r="AJ33" s="79">
        <f t="shared" si="21"/>
        <v>0.26356213359057618</v>
      </c>
      <c r="AK33" s="79">
        <f t="shared" si="22"/>
        <v>0.28371920822958324</v>
      </c>
      <c r="AL33" s="79">
        <f t="shared" si="23"/>
        <v>0.30534159153432694</v>
      </c>
      <c r="AM33" s="79">
        <f t="shared" si="24"/>
        <v>0.23888631485532669</v>
      </c>
      <c r="AN33" s="209">
        <f t="shared" si="25"/>
        <v>0.23404666516931402</v>
      </c>
      <c r="AO33" s="214">
        <f t="shared" si="26"/>
        <v>2.9498490424261372</v>
      </c>
    </row>
    <row r="34" spans="1:41" x14ac:dyDescent="0.25">
      <c r="A34" s="1" t="s">
        <v>54</v>
      </c>
      <c r="B34" t="s">
        <v>55</v>
      </c>
      <c r="C34" s="75">
        <f t="shared" si="1"/>
        <v>3008931.1569230771</v>
      </c>
      <c r="D34" s="76">
        <f t="shared" si="2"/>
        <v>1763182.4833333332</v>
      </c>
      <c r="E34" s="76">
        <f t="shared" si="3"/>
        <v>1517879.21</v>
      </c>
      <c r="F34" s="76">
        <f t="shared" si="4"/>
        <v>1674067.8166666667</v>
      </c>
      <c r="G34" s="76">
        <f t="shared" si="5"/>
        <v>1564221.33</v>
      </c>
      <c r="H34" s="103">
        <f t="shared" si="6"/>
        <v>-6.5616509422771335E-2</v>
      </c>
      <c r="I34" s="181">
        <v>1987128.23</v>
      </c>
      <c r="J34" s="181">
        <v>1929291.53</v>
      </c>
      <c r="K34" s="181">
        <v>1373127.69</v>
      </c>
      <c r="L34" s="220">
        <v>1539393.87</v>
      </c>
      <c r="M34" s="220">
        <v>1365707.05</v>
      </c>
      <c r="N34" s="220">
        <v>1648536.71</v>
      </c>
      <c r="O34" s="181">
        <v>1162057.1000000001</v>
      </c>
      <c r="P34" s="181">
        <v>1196672.3700000001</v>
      </c>
      <c r="Q34" s="181">
        <v>2663473.98</v>
      </c>
      <c r="R34" s="181">
        <v>1833910.86</v>
      </c>
      <c r="S34" s="181">
        <v>1538478.51</v>
      </c>
      <c r="T34" s="211">
        <v>1320274.6200000001</v>
      </c>
      <c r="U34" s="213">
        <f t="shared" si="7"/>
        <v>19558052.52</v>
      </c>
      <c r="V34" s="24"/>
      <c r="W34" s="78">
        <f t="shared" si="8"/>
        <v>7.8850842247940438</v>
      </c>
      <c r="X34" s="79">
        <f t="shared" si="9"/>
        <v>7.9957847725465649</v>
      </c>
      <c r="Y34" s="79">
        <f t="shared" si="10"/>
        <v>7.2048834295062978</v>
      </c>
      <c r="Z34" s="79">
        <f t="shared" si="11"/>
        <v>8.3024664203469971</v>
      </c>
      <c r="AA34" s="79">
        <f t="shared" si="12"/>
        <v>8.0641327300410026</v>
      </c>
      <c r="AB34" s="217">
        <f t="shared" si="13"/>
        <v>-2.8706372087444525E-2</v>
      </c>
      <c r="AC34" s="105">
        <f t="shared" si="14"/>
        <v>8.9349290917266178</v>
      </c>
      <c r="AD34" s="79">
        <f t="shared" si="15"/>
        <v>8.7607462083371175</v>
      </c>
      <c r="AE34" s="79">
        <f t="shared" si="16"/>
        <v>6.2722233946337047</v>
      </c>
      <c r="AF34" s="79">
        <f t="shared" si="17"/>
        <v>7.1365370921532092</v>
      </c>
      <c r="AG34" s="79">
        <f t="shared" si="18"/>
        <v>6.5051015985215104</v>
      </c>
      <c r="AH34" s="79">
        <f t="shared" si="19"/>
        <v>7.9882188388872466</v>
      </c>
      <c r="AI34" s="79">
        <f t="shared" si="20"/>
        <v>5.6684882660253759</v>
      </c>
      <c r="AJ34" s="79">
        <f t="shared" si="21"/>
        <v>5.950426240757408</v>
      </c>
      <c r="AK34" s="79">
        <f t="shared" si="22"/>
        <v>13.398093412812193</v>
      </c>
      <c r="AL34" s="79">
        <f t="shared" si="23"/>
        <v>9.3256185260331659</v>
      </c>
      <c r="AM34" s="79">
        <f t="shared" si="24"/>
        <v>7.9378302616915013</v>
      </c>
      <c r="AN34" s="209">
        <f t="shared" si="25"/>
        <v>6.8962210301437983</v>
      </c>
      <c r="AO34" s="214">
        <f t="shared" si="26"/>
        <v>94.774433961722849</v>
      </c>
    </row>
    <row r="35" spans="1:41" x14ac:dyDescent="0.25">
      <c r="A35" s="1" t="s">
        <v>56</v>
      </c>
      <c r="B35" t="s">
        <v>57</v>
      </c>
      <c r="C35" s="75">
        <f t="shared" si="1"/>
        <v>747532.4769230769</v>
      </c>
      <c r="D35" s="76">
        <f t="shared" si="2"/>
        <v>525147.41333333333</v>
      </c>
      <c r="E35" s="76">
        <f t="shared" si="3"/>
        <v>418975.92</v>
      </c>
      <c r="F35" s="76">
        <f t="shared" si="4"/>
        <v>326519.80333333334</v>
      </c>
      <c r="G35" s="76">
        <f t="shared" si="5"/>
        <v>349010.5633333333</v>
      </c>
      <c r="H35" s="103">
        <f t="shared" si="6"/>
        <v>6.8880232593549223E-2</v>
      </c>
      <c r="I35" s="181">
        <v>471407.89</v>
      </c>
      <c r="J35" s="181">
        <v>629173.67000000004</v>
      </c>
      <c r="K35" s="181">
        <v>474860.68</v>
      </c>
      <c r="L35" s="220">
        <v>465018.63</v>
      </c>
      <c r="M35" s="220">
        <v>445104.94</v>
      </c>
      <c r="N35" s="220">
        <v>346804.19</v>
      </c>
      <c r="O35" s="181">
        <v>321880.71999999997</v>
      </c>
      <c r="P35" s="181">
        <v>310307.3</v>
      </c>
      <c r="Q35" s="181">
        <v>347371.39</v>
      </c>
      <c r="R35" s="181">
        <v>335890.46</v>
      </c>
      <c r="S35" s="181">
        <v>377328.68</v>
      </c>
      <c r="T35" s="211">
        <v>333812.55</v>
      </c>
      <c r="U35" s="213">
        <f t="shared" si="7"/>
        <v>4858961.0999999996</v>
      </c>
      <c r="V35" s="24"/>
      <c r="W35" s="78">
        <f t="shared" si="8"/>
        <v>1.9589536064144852</v>
      </c>
      <c r="X35" s="79">
        <f t="shared" si="9"/>
        <v>2.3814697177201145</v>
      </c>
      <c r="Y35" s="79">
        <f t="shared" si="10"/>
        <v>1.9887436651630246</v>
      </c>
      <c r="Z35" s="79">
        <f t="shared" si="11"/>
        <v>1.6193607425959449</v>
      </c>
      <c r="AA35" s="79">
        <f t="shared" si="12"/>
        <v>1.7992770287222597</v>
      </c>
      <c r="AB35" s="217">
        <f t="shared" si="13"/>
        <v>0.11110327760440632</v>
      </c>
      <c r="AC35" s="105">
        <f t="shared" si="14"/>
        <v>2.1196397931654678</v>
      </c>
      <c r="AD35" s="79">
        <f t="shared" si="15"/>
        <v>2.8570232948869316</v>
      </c>
      <c r="AE35" s="79">
        <f t="shared" si="16"/>
        <v>2.1690861585404848</v>
      </c>
      <c r="AF35" s="79">
        <f t="shared" si="17"/>
        <v>2.1557983088092127</v>
      </c>
      <c r="AG35" s="79">
        <f t="shared" si="18"/>
        <v>2.1201126967191253</v>
      </c>
      <c r="AH35" s="79">
        <f t="shared" si="19"/>
        <v>1.6804889737414657</v>
      </c>
      <c r="AI35" s="79">
        <f t="shared" si="20"/>
        <v>1.5701268761920555</v>
      </c>
      <c r="AJ35" s="79">
        <f t="shared" si="21"/>
        <v>1.5429960170456523</v>
      </c>
      <c r="AK35" s="79">
        <f t="shared" si="22"/>
        <v>1.7473849442893434</v>
      </c>
      <c r="AL35" s="79">
        <f t="shared" si="23"/>
        <v>1.7080362872674204</v>
      </c>
      <c r="AM35" s="79">
        <f t="shared" si="24"/>
        <v>1.9468396829983077</v>
      </c>
      <c r="AN35" s="209">
        <f t="shared" si="25"/>
        <v>1.7436108310829515</v>
      </c>
      <c r="AO35" s="214">
        <f t="shared" si="26"/>
        <v>23.36114386473842</v>
      </c>
    </row>
    <row r="36" spans="1:41" x14ac:dyDescent="0.25">
      <c r="A36" s="1" t="s">
        <v>58</v>
      </c>
      <c r="B36" t="s">
        <v>59</v>
      </c>
      <c r="C36" s="75">
        <f t="shared" si="1"/>
        <v>0</v>
      </c>
      <c r="D36" s="76">
        <f t="shared" si="2"/>
        <v>0</v>
      </c>
      <c r="E36" s="76">
        <f t="shared" si="3"/>
        <v>0</v>
      </c>
      <c r="F36" s="76">
        <f t="shared" si="4"/>
        <v>0</v>
      </c>
      <c r="G36" s="76">
        <f t="shared" si="5"/>
        <v>0</v>
      </c>
      <c r="H36" s="103">
        <f t="shared" si="6"/>
        <v>0</v>
      </c>
      <c r="I36" s="181">
        <v>0</v>
      </c>
      <c r="J36" s="181">
        <v>0</v>
      </c>
      <c r="K36" s="181">
        <v>0</v>
      </c>
      <c r="L36" s="220">
        <v>0</v>
      </c>
      <c r="M36" s="220">
        <v>0</v>
      </c>
      <c r="N36" s="220">
        <v>0</v>
      </c>
      <c r="O36" s="181">
        <v>0</v>
      </c>
      <c r="P36" s="181">
        <v>0</v>
      </c>
      <c r="Q36" s="181">
        <v>0</v>
      </c>
      <c r="R36" s="181">
        <v>0</v>
      </c>
      <c r="S36" s="181">
        <v>0</v>
      </c>
      <c r="T36" s="211">
        <v>0</v>
      </c>
      <c r="U36" s="213">
        <f t="shared" si="7"/>
        <v>0</v>
      </c>
      <c r="V36" s="24"/>
      <c r="W36" s="78">
        <f t="shared" si="8"/>
        <v>0</v>
      </c>
      <c r="X36" s="79">
        <f t="shared" si="9"/>
        <v>0</v>
      </c>
      <c r="Y36" s="79">
        <f t="shared" si="10"/>
        <v>0</v>
      </c>
      <c r="Z36" s="79">
        <f t="shared" si="11"/>
        <v>0</v>
      </c>
      <c r="AA36" s="79">
        <f t="shared" si="12"/>
        <v>0</v>
      </c>
      <c r="AB36" s="217">
        <f t="shared" si="13"/>
        <v>0</v>
      </c>
      <c r="AC36" s="105">
        <f t="shared" si="14"/>
        <v>0</v>
      </c>
      <c r="AD36" s="79">
        <f t="shared" si="15"/>
        <v>0</v>
      </c>
      <c r="AE36" s="79">
        <f t="shared" si="16"/>
        <v>0</v>
      </c>
      <c r="AF36" s="79">
        <f t="shared" si="17"/>
        <v>0</v>
      </c>
      <c r="AG36" s="79">
        <f t="shared" si="18"/>
        <v>0</v>
      </c>
      <c r="AH36" s="79">
        <f t="shared" si="19"/>
        <v>0</v>
      </c>
      <c r="AI36" s="79">
        <f t="shared" si="20"/>
        <v>0</v>
      </c>
      <c r="AJ36" s="79">
        <f t="shared" si="21"/>
        <v>0</v>
      </c>
      <c r="AK36" s="79">
        <f t="shared" si="22"/>
        <v>0</v>
      </c>
      <c r="AL36" s="79">
        <f t="shared" si="23"/>
        <v>0</v>
      </c>
      <c r="AM36" s="79">
        <f t="shared" si="24"/>
        <v>0</v>
      </c>
      <c r="AN36" s="209">
        <f t="shared" si="25"/>
        <v>0</v>
      </c>
      <c r="AO36" s="214">
        <f t="shared" si="26"/>
        <v>0</v>
      </c>
    </row>
    <row r="37" spans="1:41" x14ac:dyDescent="0.25">
      <c r="A37" s="1" t="s">
        <v>60</v>
      </c>
      <c r="B37" t="s">
        <v>61</v>
      </c>
      <c r="C37" s="75">
        <f t="shared" si="1"/>
        <v>17989.504615384616</v>
      </c>
      <c r="D37" s="76">
        <f t="shared" si="2"/>
        <v>8891</v>
      </c>
      <c r="E37" s="76">
        <f t="shared" si="3"/>
        <v>30086.26</v>
      </c>
      <c r="F37" s="76">
        <f t="shared" si="4"/>
        <v>0</v>
      </c>
      <c r="G37" s="76">
        <f t="shared" si="5"/>
        <v>0</v>
      </c>
      <c r="H37" s="103">
        <f t="shared" si="6"/>
        <v>0</v>
      </c>
      <c r="I37" s="181">
        <v>0</v>
      </c>
      <c r="J37" s="181">
        <v>7845</v>
      </c>
      <c r="K37" s="181">
        <v>18828</v>
      </c>
      <c r="L37" s="220">
        <v>39225</v>
      </c>
      <c r="M37" s="220">
        <v>33177.68</v>
      </c>
      <c r="N37" s="220">
        <v>17856.099999999999</v>
      </c>
      <c r="O37" s="181">
        <v>0</v>
      </c>
      <c r="P37" s="181">
        <v>0</v>
      </c>
      <c r="Q37" s="181">
        <v>0</v>
      </c>
      <c r="R37" s="181">
        <v>0</v>
      </c>
      <c r="S37" s="181">
        <v>0</v>
      </c>
      <c r="T37" s="211">
        <v>0</v>
      </c>
      <c r="U37" s="213">
        <f t="shared" si="7"/>
        <v>116931.78</v>
      </c>
      <c r="V37" s="24"/>
      <c r="W37" s="78">
        <f t="shared" si="8"/>
        <v>4.7142573776823446E-2</v>
      </c>
      <c r="X37" s="79">
        <f t="shared" si="9"/>
        <v>4.0319435500693834E-2</v>
      </c>
      <c r="Y37" s="79">
        <f t="shared" si="10"/>
        <v>0.14280978005477665</v>
      </c>
      <c r="Z37" s="79">
        <f t="shared" si="11"/>
        <v>0</v>
      </c>
      <c r="AA37" s="79">
        <f t="shared" si="12"/>
        <v>0</v>
      </c>
      <c r="AB37" s="217">
        <f t="shared" si="13"/>
        <v>0</v>
      </c>
      <c r="AC37" s="105">
        <f t="shared" si="14"/>
        <v>0</v>
      </c>
      <c r="AD37" s="79">
        <f t="shared" si="15"/>
        <v>3.5623467441649258E-2</v>
      </c>
      <c r="AE37" s="79">
        <f t="shared" si="16"/>
        <v>8.6003234028558112E-2</v>
      </c>
      <c r="AF37" s="79">
        <f t="shared" si="17"/>
        <v>0.18184473310895385</v>
      </c>
      <c r="AG37" s="79">
        <f t="shared" si="18"/>
        <v>0.15803109400602067</v>
      </c>
      <c r="AH37" s="79">
        <f t="shared" si="19"/>
        <v>8.6524269398316617E-2</v>
      </c>
      <c r="AI37" s="79">
        <f t="shared" si="20"/>
        <v>0</v>
      </c>
      <c r="AJ37" s="79">
        <f t="shared" si="21"/>
        <v>0</v>
      </c>
      <c r="AK37" s="79">
        <f t="shared" si="22"/>
        <v>0</v>
      </c>
      <c r="AL37" s="79">
        <f t="shared" si="23"/>
        <v>0</v>
      </c>
      <c r="AM37" s="79">
        <f t="shared" si="24"/>
        <v>0</v>
      </c>
      <c r="AN37" s="209">
        <f t="shared" si="25"/>
        <v>0</v>
      </c>
      <c r="AO37" s="214">
        <f t="shared" si="26"/>
        <v>0.54802679798349851</v>
      </c>
    </row>
    <row r="38" spans="1:41" x14ac:dyDescent="0.25">
      <c r="A38" s="1" t="s">
        <v>62</v>
      </c>
      <c r="B38" t="s">
        <v>63</v>
      </c>
      <c r="C38" s="75">
        <f t="shared" si="1"/>
        <v>0</v>
      </c>
      <c r="D38" s="76">
        <f t="shared" si="2"/>
        <v>0</v>
      </c>
      <c r="E38" s="76">
        <f t="shared" si="3"/>
        <v>0</v>
      </c>
      <c r="F38" s="76">
        <f t="shared" si="4"/>
        <v>0</v>
      </c>
      <c r="G38" s="76">
        <f t="shared" si="5"/>
        <v>0</v>
      </c>
      <c r="H38" s="103">
        <f t="shared" si="6"/>
        <v>0</v>
      </c>
      <c r="I38" s="181">
        <v>0</v>
      </c>
      <c r="J38" s="181">
        <v>0</v>
      </c>
      <c r="K38" s="181">
        <v>0</v>
      </c>
      <c r="L38" s="220">
        <v>0</v>
      </c>
      <c r="M38" s="220">
        <v>0</v>
      </c>
      <c r="N38" s="220">
        <v>0</v>
      </c>
      <c r="O38" s="181">
        <v>0</v>
      </c>
      <c r="P38" s="181">
        <v>0</v>
      </c>
      <c r="Q38" s="181">
        <v>0</v>
      </c>
      <c r="R38" s="181">
        <v>0</v>
      </c>
      <c r="S38" s="181">
        <v>0</v>
      </c>
      <c r="T38" s="211">
        <v>0</v>
      </c>
      <c r="U38" s="213">
        <f t="shared" si="7"/>
        <v>0</v>
      </c>
      <c r="V38" s="24"/>
      <c r="W38" s="78">
        <f t="shared" si="8"/>
        <v>0</v>
      </c>
      <c r="X38" s="79">
        <f t="shared" si="9"/>
        <v>0</v>
      </c>
      <c r="Y38" s="79">
        <f t="shared" si="10"/>
        <v>0</v>
      </c>
      <c r="Z38" s="79">
        <f t="shared" si="11"/>
        <v>0</v>
      </c>
      <c r="AA38" s="79">
        <f t="shared" si="12"/>
        <v>0</v>
      </c>
      <c r="AB38" s="217">
        <f t="shared" si="13"/>
        <v>0</v>
      </c>
      <c r="AC38" s="105">
        <f t="shared" si="14"/>
        <v>0</v>
      </c>
      <c r="AD38" s="79">
        <f t="shared" si="15"/>
        <v>0</v>
      </c>
      <c r="AE38" s="79">
        <f t="shared" si="16"/>
        <v>0</v>
      </c>
      <c r="AF38" s="79">
        <f t="shared" si="17"/>
        <v>0</v>
      </c>
      <c r="AG38" s="79">
        <f t="shared" si="18"/>
        <v>0</v>
      </c>
      <c r="AH38" s="79">
        <f t="shared" si="19"/>
        <v>0</v>
      </c>
      <c r="AI38" s="79">
        <f t="shared" si="20"/>
        <v>0</v>
      </c>
      <c r="AJ38" s="79">
        <f t="shared" si="21"/>
        <v>0</v>
      </c>
      <c r="AK38" s="79">
        <f t="shared" si="22"/>
        <v>0</v>
      </c>
      <c r="AL38" s="79">
        <f t="shared" si="23"/>
        <v>0</v>
      </c>
      <c r="AM38" s="79">
        <f t="shared" si="24"/>
        <v>0</v>
      </c>
      <c r="AN38" s="209">
        <f t="shared" si="25"/>
        <v>0</v>
      </c>
      <c r="AO38" s="214">
        <f t="shared" si="26"/>
        <v>0</v>
      </c>
    </row>
    <row r="39" spans="1:41" x14ac:dyDescent="0.25">
      <c r="A39" s="1" t="s">
        <v>64</v>
      </c>
      <c r="B39" t="s">
        <v>65</v>
      </c>
      <c r="C39" s="75">
        <f t="shared" si="1"/>
        <v>13695.403076923076</v>
      </c>
      <c r="D39" s="76">
        <f t="shared" si="2"/>
        <v>9602.82</v>
      </c>
      <c r="E39" s="76">
        <f t="shared" si="3"/>
        <v>6936.503333333334</v>
      </c>
      <c r="F39" s="76">
        <f t="shared" si="4"/>
        <v>8252.7766666666666</v>
      </c>
      <c r="G39" s="76">
        <f t="shared" si="5"/>
        <v>4881.2733333333335</v>
      </c>
      <c r="H39" s="103">
        <f t="shared" si="6"/>
        <v>-0.40852957368287762</v>
      </c>
      <c r="I39" s="181">
        <v>13223.35</v>
      </c>
      <c r="J39" s="181">
        <v>9050.15</v>
      </c>
      <c r="K39" s="181">
        <v>6534.96</v>
      </c>
      <c r="L39" s="220">
        <v>6247.26</v>
      </c>
      <c r="M39" s="220">
        <v>8399.27</v>
      </c>
      <c r="N39" s="220">
        <v>6162.98</v>
      </c>
      <c r="O39" s="181">
        <v>6470.12</v>
      </c>
      <c r="P39" s="181">
        <v>8660.8700000000008</v>
      </c>
      <c r="Q39" s="181">
        <v>9627.34</v>
      </c>
      <c r="R39" s="181">
        <v>8235.76</v>
      </c>
      <c r="S39" s="181">
        <v>2087.87</v>
      </c>
      <c r="T39" s="211">
        <v>4320.1899999999996</v>
      </c>
      <c r="U39" s="213">
        <f t="shared" si="7"/>
        <v>89020.12</v>
      </c>
      <c r="V39" s="24"/>
      <c r="W39" s="78">
        <f t="shared" si="8"/>
        <v>3.5889623631160633E-2</v>
      </c>
      <c r="X39" s="79">
        <f t="shared" si="9"/>
        <v>4.3547439164860278E-2</v>
      </c>
      <c r="Y39" s="79">
        <f t="shared" si="10"/>
        <v>3.2925345835027639E-2</v>
      </c>
      <c r="Z39" s="79">
        <f t="shared" si="11"/>
        <v>4.0929286416875377E-2</v>
      </c>
      <c r="AA39" s="79">
        <f t="shared" si="12"/>
        <v>2.5164748297870149E-2</v>
      </c>
      <c r="AB39" s="217">
        <f t="shared" si="13"/>
        <v>-0.38516523250465023</v>
      </c>
      <c r="AC39" s="105">
        <f t="shared" ref="AC39:AC50" si="27">IFERROR(I39/I$14,0)</f>
        <v>5.945750899280576E-2</v>
      </c>
      <c r="AD39" s="79">
        <f t="shared" ref="AD39:AD50" si="28">IFERROR(J39/J$14,0)</f>
        <v>4.1095949505040412E-2</v>
      </c>
      <c r="AE39" s="79">
        <f t="shared" ref="AE39:AE50" si="29">IFERROR(K39/K$14,0)</f>
        <v>2.9850631731849701E-2</v>
      </c>
      <c r="AF39" s="79">
        <f t="shared" ref="AF39:AF50" si="30">IFERROR(L39/L$14,0)</f>
        <v>2.8961920391644184E-2</v>
      </c>
      <c r="AG39" s="79">
        <f t="shared" ref="AG39:AG50" si="31">IFERROR(M39/M$14,0)</f>
        <v>4.0007192394162255E-2</v>
      </c>
      <c r="AH39" s="79">
        <f t="shared" ref="AH39:AH50" si="32">IFERROR(N39/N$14,0)</f>
        <v>2.9863595175678753E-2</v>
      </c>
      <c r="AI39" s="79">
        <f t="shared" ref="AI39:AI50" si="33">IFERROR(O39/O$14,0)</f>
        <v>3.1561099105866741E-2</v>
      </c>
      <c r="AJ39" s="79">
        <f t="shared" ref="AJ39:AJ50" si="34">IFERROR(P39/P$14,0)</f>
        <v>4.3065979801797057E-2</v>
      </c>
      <c r="AK39" s="79">
        <f t="shared" ref="AK39:AK50" si="35">IFERROR(Q39/Q$14,0)</f>
        <v>4.8428481601649941E-2</v>
      </c>
      <c r="AL39" s="79">
        <f t="shared" ref="AL39:AL50" si="36">IFERROR(R39/R$14,0)</f>
        <v>4.1879656043894577E-2</v>
      </c>
      <c r="AM39" s="79">
        <f t="shared" ref="AM39:AM50" si="37">IFERROR(S39/S$14,0)</f>
        <v>1.07724336484088E-2</v>
      </c>
      <c r="AN39" s="209">
        <f t="shared" si="25"/>
        <v>2.2565748580561922E-2</v>
      </c>
      <c r="AO39" s="214">
        <f t="shared" si="26"/>
        <v>0.42751019697336012</v>
      </c>
    </row>
    <row r="40" spans="1:41" x14ac:dyDescent="0.25">
      <c r="A40" s="1" t="s">
        <v>66</v>
      </c>
      <c r="B40" t="s">
        <v>67</v>
      </c>
      <c r="C40" s="75">
        <f t="shared" si="1"/>
        <v>594635.12769230781</v>
      </c>
      <c r="D40" s="76">
        <f t="shared" si="2"/>
        <v>473075.95666666672</v>
      </c>
      <c r="E40" s="76">
        <f t="shared" si="3"/>
        <v>472967.02333333326</v>
      </c>
      <c r="F40" s="76">
        <f t="shared" si="4"/>
        <v>161804.73333333331</v>
      </c>
      <c r="G40" s="76">
        <f t="shared" si="5"/>
        <v>180528.39666666664</v>
      </c>
      <c r="H40" s="103">
        <f t="shared" si="6"/>
        <v>0.11571764896865398</v>
      </c>
      <c r="I40" s="181">
        <v>469319.78</v>
      </c>
      <c r="J40" s="181">
        <v>567825.16</v>
      </c>
      <c r="K40" s="181">
        <v>382082.93</v>
      </c>
      <c r="L40" s="220">
        <v>435506.49</v>
      </c>
      <c r="M40" s="220">
        <v>465997.68</v>
      </c>
      <c r="N40" s="220">
        <v>517396.9</v>
      </c>
      <c r="O40" s="181">
        <v>160767.82999999999</v>
      </c>
      <c r="P40" s="181">
        <v>161473.91</v>
      </c>
      <c r="Q40" s="181">
        <v>163172.46</v>
      </c>
      <c r="R40" s="181">
        <v>167477.93</v>
      </c>
      <c r="S40" s="181">
        <v>193055.79</v>
      </c>
      <c r="T40" s="211">
        <v>181051.47</v>
      </c>
      <c r="U40" s="213">
        <f t="shared" si="7"/>
        <v>3865128.3300000005</v>
      </c>
      <c r="V40" s="24"/>
      <c r="W40" s="78">
        <f t="shared" si="8"/>
        <v>1.5582769496360647</v>
      </c>
      <c r="X40" s="79">
        <f t="shared" si="9"/>
        <v>2.1453329796142953</v>
      </c>
      <c r="Y40" s="79">
        <f t="shared" si="10"/>
        <v>2.2450220324957555</v>
      </c>
      <c r="Z40" s="79">
        <f t="shared" si="11"/>
        <v>0.80246352733073778</v>
      </c>
      <c r="AA40" s="79">
        <f t="shared" si="12"/>
        <v>0.93068987383102075</v>
      </c>
      <c r="AB40" s="217">
        <f t="shared" si="13"/>
        <v>0.15979087165096054</v>
      </c>
      <c r="AC40" s="105">
        <f t="shared" si="27"/>
        <v>2.1102508093525181</v>
      </c>
      <c r="AD40" s="79">
        <f t="shared" si="28"/>
        <v>2.5784450095359186</v>
      </c>
      <c r="AE40" s="79">
        <f t="shared" si="29"/>
        <v>1.7452925242780533</v>
      </c>
      <c r="AF40" s="79">
        <f t="shared" si="30"/>
        <v>2.0189818085727795</v>
      </c>
      <c r="AG40" s="79">
        <f t="shared" si="31"/>
        <v>2.2196284723545325</v>
      </c>
      <c r="AH40" s="79">
        <f t="shared" si="32"/>
        <v>2.5071201864603072</v>
      </c>
      <c r="AI40" s="79">
        <f t="shared" si="33"/>
        <v>0.78422184065599032</v>
      </c>
      <c r="AJ40" s="79">
        <f t="shared" si="34"/>
        <v>0.80292535814268029</v>
      </c>
      <c r="AK40" s="79">
        <f t="shared" si="35"/>
        <v>0.82080766618878742</v>
      </c>
      <c r="AL40" s="79">
        <f t="shared" si="36"/>
        <v>0.85164187680838832</v>
      </c>
      <c r="AM40" s="79">
        <f t="shared" si="37"/>
        <v>0.99607767160605942</v>
      </c>
      <c r="AN40" s="209">
        <f t="shared" si="25"/>
        <v>0.94569034050843825</v>
      </c>
      <c r="AO40" s="214">
        <f t="shared" si="26"/>
        <v>18.381083564464451</v>
      </c>
    </row>
    <row r="41" spans="1:41" x14ac:dyDescent="0.25">
      <c r="A41" s="1" t="s">
        <v>68</v>
      </c>
      <c r="B41" t="s">
        <v>69</v>
      </c>
      <c r="C41" s="75">
        <f t="shared" si="1"/>
        <v>0</v>
      </c>
      <c r="D41" s="76">
        <f t="shared" si="2"/>
        <v>0</v>
      </c>
      <c r="E41" s="76">
        <f t="shared" si="3"/>
        <v>0</v>
      </c>
      <c r="F41" s="76">
        <f t="shared" si="4"/>
        <v>0</v>
      </c>
      <c r="G41" s="76">
        <f t="shared" si="5"/>
        <v>0</v>
      </c>
      <c r="H41" s="103">
        <f t="shared" si="6"/>
        <v>0</v>
      </c>
      <c r="I41" s="181">
        <v>0</v>
      </c>
      <c r="J41" s="181">
        <v>0</v>
      </c>
      <c r="K41" s="181">
        <v>0</v>
      </c>
      <c r="L41" s="220">
        <v>0</v>
      </c>
      <c r="M41" s="220">
        <v>0</v>
      </c>
      <c r="N41" s="220">
        <v>0</v>
      </c>
      <c r="O41" s="181">
        <v>0</v>
      </c>
      <c r="P41" s="181">
        <v>0</v>
      </c>
      <c r="Q41" s="181">
        <v>0</v>
      </c>
      <c r="R41" s="181">
        <v>0</v>
      </c>
      <c r="S41" s="181">
        <v>0</v>
      </c>
      <c r="T41" s="211">
        <v>0</v>
      </c>
      <c r="U41" s="213">
        <f t="shared" si="7"/>
        <v>0</v>
      </c>
      <c r="V41" s="24"/>
      <c r="W41" s="78">
        <f t="shared" si="8"/>
        <v>0</v>
      </c>
      <c r="X41" s="79">
        <f t="shared" si="9"/>
        <v>0</v>
      </c>
      <c r="Y41" s="79">
        <f t="shared" si="10"/>
        <v>0</v>
      </c>
      <c r="Z41" s="79">
        <f t="shared" si="11"/>
        <v>0</v>
      </c>
      <c r="AA41" s="79">
        <f t="shared" si="12"/>
        <v>0</v>
      </c>
      <c r="AB41" s="217">
        <f t="shared" si="13"/>
        <v>0</v>
      </c>
      <c r="AC41" s="105">
        <f t="shared" si="27"/>
        <v>0</v>
      </c>
      <c r="AD41" s="79">
        <f t="shared" si="28"/>
        <v>0</v>
      </c>
      <c r="AE41" s="79">
        <f t="shared" si="29"/>
        <v>0</v>
      </c>
      <c r="AF41" s="79">
        <f t="shared" si="30"/>
        <v>0</v>
      </c>
      <c r="AG41" s="79">
        <f t="shared" si="31"/>
        <v>0</v>
      </c>
      <c r="AH41" s="79">
        <f t="shared" si="32"/>
        <v>0</v>
      </c>
      <c r="AI41" s="79">
        <f t="shared" si="33"/>
        <v>0</v>
      </c>
      <c r="AJ41" s="79">
        <f t="shared" si="34"/>
        <v>0</v>
      </c>
      <c r="AK41" s="79">
        <f t="shared" si="35"/>
        <v>0</v>
      </c>
      <c r="AL41" s="79">
        <f t="shared" si="36"/>
        <v>0</v>
      </c>
      <c r="AM41" s="79">
        <f t="shared" si="37"/>
        <v>0</v>
      </c>
      <c r="AN41" s="209">
        <f t="shared" si="25"/>
        <v>0</v>
      </c>
      <c r="AO41" s="214">
        <f t="shared" si="26"/>
        <v>0</v>
      </c>
    </row>
    <row r="42" spans="1:41" x14ac:dyDescent="0.25">
      <c r="A42" s="1" t="s">
        <v>70</v>
      </c>
      <c r="B42" t="s">
        <v>71</v>
      </c>
      <c r="C42" s="75">
        <f t="shared" si="1"/>
        <v>358102.27230769233</v>
      </c>
      <c r="D42" s="76">
        <f t="shared" si="2"/>
        <v>631428.98666666669</v>
      </c>
      <c r="E42" s="76">
        <f t="shared" si="3"/>
        <v>83246.083333333328</v>
      </c>
      <c r="F42" s="76">
        <f t="shared" si="4"/>
        <v>37444.590000000004</v>
      </c>
      <c r="G42" s="76">
        <f t="shared" si="5"/>
        <v>23768.596666666665</v>
      </c>
      <c r="H42" s="103">
        <f t="shared" si="6"/>
        <v>-0.36523282357567111</v>
      </c>
      <c r="I42" s="181">
        <v>1234220.52</v>
      </c>
      <c r="J42" s="181">
        <v>567733.99</v>
      </c>
      <c r="K42" s="181">
        <v>92332.45</v>
      </c>
      <c r="L42" s="220">
        <v>130340.64</v>
      </c>
      <c r="M42" s="220">
        <v>59596.36</v>
      </c>
      <c r="N42" s="220">
        <v>59801.25</v>
      </c>
      <c r="O42" s="181">
        <v>54372.25</v>
      </c>
      <c r="P42" s="181">
        <v>39019.22</v>
      </c>
      <c r="Q42" s="181">
        <v>18942.3</v>
      </c>
      <c r="R42" s="181">
        <v>29951.18</v>
      </c>
      <c r="S42" s="181">
        <v>24896.94</v>
      </c>
      <c r="T42" s="211">
        <v>16457.669999999998</v>
      </c>
      <c r="U42" s="213">
        <f t="shared" si="7"/>
        <v>2327664.77</v>
      </c>
      <c r="V42" s="24"/>
      <c r="W42" s="78">
        <f t="shared" si="8"/>
        <v>0.93842844218601462</v>
      </c>
      <c r="X42" s="79">
        <f t="shared" si="9"/>
        <v>2.86344171647454</v>
      </c>
      <c r="Y42" s="79">
        <f t="shared" si="10"/>
        <v>0.39514232913146874</v>
      </c>
      <c r="Z42" s="79">
        <f t="shared" si="11"/>
        <v>0.1857048131524785</v>
      </c>
      <c r="AA42" s="79">
        <f t="shared" si="12"/>
        <v>0.12253580401362391</v>
      </c>
      <c r="AB42" s="217">
        <f t="shared" si="13"/>
        <v>-0.34015816858224235</v>
      </c>
      <c r="AC42" s="105">
        <f t="shared" si="27"/>
        <v>5.5495526978417269</v>
      </c>
      <c r="AD42" s="79">
        <f t="shared" si="28"/>
        <v>2.5780310144401053</v>
      </c>
      <c r="AE42" s="79">
        <f t="shared" si="29"/>
        <v>0.42175957647015833</v>
      </c>
      <c r="AF42" s="79">
        <f t="shared" si="30"/>
        <v>0.60425134210453113</v>
      </c>
      <c r="AG42" s="79">
        <f t="shared" si="31"/>
        <v>0.28386788857981177</v>
      </c>
      <c r="AH42" s="79">
        <f t="shared" si="32"/>
        <v>0.28977545294639268</v>
      </c>
      <c r="AI42" s="79">
        <f t="shared" si="33"/>
        <v>0.26522660643990575</v>
      </c>
      <c r="AJ42" s="79">
        <f t="shared" si="34"/>
        <v>0.19402218719388187</v>
      </c>
      <c r="AK42" s="79">
        <f t="shared" si="35"/>
        <v>9.5285595714177912E-2</v>
      </c>
      <c r="AL42" s="79">
        <f t="shared" si="36"/>
        <v>0.15230471948050628</v>
      </c>
      <c r="AM42" s="79">
        <f t="shared" si="37"/>
        <v>0.12845657737235316</v>
      </c>
      <c r="AN42" s="209">
        <f t="shared" si="25"/>
        <v>8.5963729243819495E-2</v>
      </c>
      <c r="AO42" s="214">
        <f t="shared" si="26"/>
        <v>10.648497387827369</v>
      </c>
    </row>
    <row r="43" spans="1:41" x14ac:dyDescent="0.25">
      <c r="A43" s="1" t="s">
        <v>72</v>
      </c>
      <c r="B43" t="s">
        <v>73</v>
      </c>
      <c r="C43" s="75">
        <f t="shared" si="1"/>
        <v>777686.89692307706</v>
      </c>
      <c r="D43" s="76">
        <f t="shared" si="2"/>
        <v>1518287.29</v>
      </c>
      <c r="E43" s="76">
        <f t="shared" si="3"/>
        <v>105627.81666666665</v>
      </c>
      <c r="F43" s="76">
        <f t="shared" si="4"/>
        <v>29410.396666666667</v>
      </c>
      <c r="G43" s="76">
        <f t="shared" si="5"/>
        <v>31662.773333333334</v>
      </c>
      <c r="H43" s="103">
        <f t="shared" si="6"/>
        <v>7.6584368860943622E-2</v>
      </c>
      <c r="I43" s="181">
        <v>3299155.44</v>
      </c>
      <c r="J43" s="181">
        <v>1121321.3999999999</v>
      </c>
      <c r="K43" s="181">
        <v>134385.03</v>
      </c>
      <c r="L43" s="220">
        <v>221290.33</v>
      </c>
      <c r="M43" s="220">
        <v>47319.03</v>
      </c>
      <c r="N43" s="220">
        <v>48274.09</v>
      </c>
      <c r="O43" s="181">
        <v>47437.78</v>
      </c>
      <c r="P43" s="181">
        <v>26894.74</v>
      </c>
      <c r="Q43" s="181">
        <v>13898.67</v>
      </c>
      <c r="R43" s="181">
        <v>29265.7</v>
      </c>
      <c r="S43" s="181">
        <v>55058.05</v>
      </c>
      <c r="T43" s="211">
        <v>10664.57</v>
      </c>
      <c r="U43" s="213">
        <f t="shared" si="7"/>
        <v>5054964.830000001</v>
      </c>
      <c r="V43" s="24"/>
      <c r="W43" s="78">
        <f t="shared" si="8"/>
        <v>2.0379750692029388</v>
      </c>
      <c r="X43" s="79">
        <f t="shared" si="9"/>
        <v>6.8852194871980918</v>
      </c>
      <c r="Y43" s="79">
        <f t="shared" si="10"/>
        <v>0.50138120410555975</v>
      </c>
      <c r="Z43" s="79">
        <f t="shared" si="11"/>
        <v>0.14585958125656096</v>
      </c>
      <c r="AA43" s="79">
        <f t="shared" si="12"/>
        <v>0.16323317030921883</v>
      </c>
      <c r="AB43" s="217">
        <f t="shared" si="13"/>
        <v>0.11911174365774745</v>
      </c>
      <c r="AC43" s="105">
        <f t="shared" si="27"/>
        <v>14.834332014388488</v>
      </c>
      <c r="AD43" s="79">
        <f t="shared" si="28"/>
        <v>5.0918236309145399</v>
      </c>
      <c r="AE43" s="79">
        <f t="shared" si="29"/>
        <v>0.61384890508948387</v>
      </c>
      <c r="AF43" s="79">
        <f t="shared" si="30"/>
        <v>1.0258886169137622</v>
      </c>
      <c r="AG43" s="79">
        <f t="shared" si="31"/>
        <v>0.22538881797050642</v>
      </c>
      <c r="AH43" s="79">
        <f t="shared" si="32"/>
        <v>0.23391896148199115</v>
      </c>
      <c r="AI43" s="79">
        <f t="shared" si="33"/>
        <v>0.23140041853046053</v>
      </c>
      <c r="AJ43" s="79">
        <f t="shared" si="34"/>
        <v>0.1337334851596414</v>
      </c>
      <c r="AK43" s="79">
        <f t="shared" si="35"/>
        <v>6.9914585376895794E-2</v>
      </c>
      <c r="AL43" s="79">
        <f t="shared" si="36"/>
        <v>0.14881898572612673</v>
      </c>
      <c r="AM43" s="79">
        <f t="shared" si="37"/>
        <v>0.28407381227556033</v>
      </c>
      <c r="AN43" s="209">
        <f t="shared" si="25"/>
        <v>5.5704495714263329E-2</v>
      </c>
      <c r="AO43" s="214">
        <f t="shared" si="26"/>
        <v>22.948846729541717</v>
      </c>
    </row>
    <row r="44" spans="1:41" x14ac:dyDescent="0.25">
      <c r="A44" s="1" t="s">
        <v>74</v>
      </c>
      <c r="B44" t="s">
        <v>75</v>
      </c>
      <c r="C44" s="75">
        <f t="shared" si="1"/>
        <v>20425815.590769231</v>
      </c>
      <c r="D44" s="76">
        <f t="shared" si="2"/>
        <v>11723109.32</v>
      </c>
      <c r="E44" s="76">
        <f t="shared" si="3"/>
        <v>11977864.036666667</v>
      </c>
      <c r="F44" s="76">
        <f t="shared" si="4"/>
        <v>10145261.483333332</v>
      </c>
      <c r="G44" s="76">
        <f t="shared" si="5"/>
        <v>10409698.939999999</v>
      </c>
      <c r="H44" s="103">
        <f t="shared" si="6"/>
        <v>2.6065119869121727E-2</v>
      </c>
      <c r="I44" s="181">
        <v>10791478.800000001</v>
      </c>
      <c r="J44" s="181">
        <v>12445305.779999999</v>
      </c>
      <c r="K44" s="181">
        <v>11932543.380000001</v>
      </c>
      <c r="L44" s="220">
        <v>12388521.51</v>
      </c>
      <c r="M44" s="220">
        <v>12263018.41</v>
      </c>
      <c r="N44" s="220">
        <v>11282052.189999999</v>
      </c>
      <c r="O44" s="181">
        <v>10189384.119999999</v>
      </c>
      <c r="P44" s="181">
        <v>9283274.7400000002</v>
      </c>
      <c r="Q44" s="181">
        <v>10963125.59</v>
      </c>
      <c r="R44" s="181">
        <v>10033302.789999999</v>
      </c>
      <c r="S44" s="181">
        <v>11562017.77</v>
      </c>
      <c r="T44" s="211">
        <v>9633776.2599999998</v>
      </c>
      <c r="U44" s="213">
        <f t="shared" si="7"/>
        <v>132767801.34</v>
      </c>
      <c r="V44" s="24"/>
      <c r="W44" s="78">
        <f t="shared" si="8"/>
        <v>53.527072536290724</v>
      </c>
      <c r="X44" s="79">
        <f t="shared" si="9"/>
        <v>53.162653255575613</v>
      </c>
      <c r="Y44" s="79">
        <f t="shared" si="10"/>
        <v>56.855060369829488</v>
      </c>
      <c r="Z44" s="79">
        <f t="shared" si="11"/>
        <v>50.314982435258422</v>
      </c>
      <c r="AA44" s="79">
        <f t="shared" si="12"/>
        <v>53.665803120027221</v>
      </c>
      <c r="AB44" s="217">
        <f t="shared" si="13"/>
        <v>6.6596876766883209E-2</v>
      </c>
      <c r="AC44" s="105">
        <f t="shared" si="27"/>
        <v>48.522836330935256</v>
      </c>
      <c r="AD44" s="79">
        <f t="shared" si="28"/>
        <v>56.513058668604117</v>
      </c>
      <c r="AE44" s="79">
        <f t="shared" si="29"/>
        <v>54.505912516786807</v>
      </c>
      <c r="AF44" s="79">
        <f t="shared" si="30"/>
        <v>57.432438179744651</v>
      </c>
      <c r="AG44" s="79">
        <f t="shared" si="31"/>
        <v>58.410902002438746</v>
      </c>
      <c r="AH44" s="79">
        <f t="shared" si="32"/>
        <v>54.668786748138061</v>
      </c>
      <c r="AI44" s="79">
        <f t="shared" si="33"/>
        <v>49.703585410945202</v>
      </c>
      <c r="AJ44" s="79">
        <f t="shared" si="34"/>
        <v>46.160873266470091</v>
      </c>
      <c r="AK44" s="79">
        <f t="shared" si="35"/>
        <v>55.147894011418799</v>
      </c>
      <c r="AL44" s="79">
        <f t="shared" si="36"/>
        <v>51.020339328665209</v>
      </c>
      <c r="AM44" s="79">
        <f t="shared" si="37"/>
        <v>59.654609371775287</v>
      </c>
      <c r="AN44" s="209">
        <f t="shared" si="25"/>
        <v>50.320326875564774</v>
      </c>
      <c r="AO44" s="214">
        <f t="shared" si="26"/>
        <v>642.061562711487</v>
      </c>
    </row>
    <row r="45" spans="1:41" x14ac:dyDescent="0.25">
      <c r="A45" s="1" t="s">
        <v>76</v>
      </c>
      <c r="B45" t="s">
        <v>77</v>
      </c>
      <c r="C45" s="75">
        <f t="shared" si="1"/>
        <v>9121975.4907692298</v>
      </c>
      <c r="D45" s="76">
        <f t="shared" si="2"/>
        <v>4958884.2266666666</v>
      </c>
      <c r="E45" s="76">
        <f t="shared" si="3"/>
        <v>5091100.5599999996</v>
      </c>
      <c r="F45" s="76">
        <f t="shared" si="4"/>
        <v>4933647.5366666662</v>
      </c>
      <c r="G45" s="76">
        <f t="shared" si="5"/>
        <v>4780647.9066666672</v>
      </c>
      <c r="H45" s="103">
        <f t="shared" si="6"/>
        <v>-3.1011463397600251E-2</v>
      </c>
      <c r="I45" s="181">
        <v>4650744.5599999996</v>
      </c>
      <c r="J45" s="181">
        <v>5109942.51</v>
      </c>
      <c r="K45" s="181">
        <v>5115965.6100000003</v>
      </c>
      <c r="L45" s="220">
        <v>5493874.0999999996</v>
      </c>
      <c r="M45" s="220">
        <v>5012150.13</v>
      </c>
      <c r="N45" s="220">
        <v>4767277.45</v>
      </c>
      <c r="O45" s="181">
        <v>4856324.87</v>
      </c>
      <c r="P45" s="181">
        <v>4393283.37</v>
      </c>
      <c r="Q45" s="181">
        <v>5551334.3700000001</v>
      </c>
      <c r="R45" s="181">
        <v>4490779.32</v>
      </c>
      <c r="S45" s="181">
        <v>4716968.8899999997</v>
      </c>
      <c r="T45" s="211">
        <v>5134195.51</v>
      </c>
      <c r="U45" s="213">
        <f t="shared" si="7"/>
        <v>59292840.68999999</v>
      </c>
      <c r="V45" s="24"/>
      <c r="W45" s="78">
        <f t="shared" si="8"/>
        <v>23.904682855813565</v>
      </c>
      <c r="X45" s="79">
        <f t="shared" si="9"/>
        <v>22.487843069676604</v>
      </c>
      <c r="Y45" s="79">
        <f t="shared" si="10"/>
        <v>24.165813604294794</v>
      </c>
      <c r="Z45" s="79">
        <f t="shared" si="11"/>
        <v>24.468210066043426</v>
      </c>
      <c r="AA45" s="79">
        <f t="shared" si="12"/>
        <v>24.645987441529567</v>
      </c>
      <c r="AB45" s="217">
        <f t="shared" si="13"/>
        <v>7.2656469356071609E-3</v>
      </c>
      <c r="AC45" s="105">
        <f t="shared" si="27"/>
        <v>20.91162122302158</v>
      </c>
      <c r="AD45" s="79">
        <f t="shared" si="28"/>
        <v>23.203807601489419</v>
      </c>
      <c r="AE45" s="79">
        <f t="shared" si="29"/>
        <v>23.368896730342314</v>
      </c>
      <c r="AF45" s="79">
        <f t="shared" si="30"/>
        <v>25.469268819597044</v>
      </c>
      <c r="AG45" s="79">
        <f t="shared" si="31"/>
        <v>23.873747904203025</v>
      </c>
      <c r="AH45" s="79">
        <f t="shared" si="32"/>
        <v>23.100520179676408</v>
      </c>
      <c r="AI45" s="79">
        <f t="shared" si="33"/>
        <v>23.689042940835012</v>
      </c>
      <c r="AJ45" s="79">
        <f t="shared" si="34"/>
        <v>21.845501996449652</v>
      </c>
      <c r="AK45" s="79">
        <f t="shared" si="35"/>
        <v>27.924919489926811</v>
      </c>
      <c r="AL45" s="79">
        <f t="shared" si="36"/>
        <v>22.836058031151317</v>
      </c>
      <c r="AM45" s="79">
        <f t="shared" si="37"/>
        <v>24.337355481487595</v>
      </c>
      <c r="AN45" s="209">
        <f t="shared" si="25"/>
        <v>26.817562431770341</v>
      </c>
      <c r="AO45" s="214">
        <f t="shared" si="26"/>
        <v>287.37830282995054</v>
      </c>
    </row>
    <row r="46" spans="1:41" x14ac:dyDescent="0.25">
      <c r="A46" s="1" t="s">
        <v>78</v>
      </c>
      <c r="B46" t="s">
        <v>79</v>
      </c>
      <c r="C46" s="75">
        <f t="shared" si="1"/>
        <v>46096.393846153856</v>
      </c>
      <c r="D46" s="76">
        <f t="shared" si="2"/>
        <v>25126.86</v>
      </c>
      <c r="E46" s="76">
        <f t="shared" si="3"/>
        <v>20733.253333333334</v>
      </c>
      <c r="F46" s="76">
        <f t="shared" si="4"/>
        <v>21928.89</v>
      </c>
      <c r="G46" s="76">
        <f t="shared" si="5"/>
        <v>32086.516666666663</v>
      </c>
      <c r="H46" s="103">
        <f t="shared" si="6"/>
        <v>0.4632075160515039</v>
      </c>
      <c r="I46" s="181">
        <v>28921.759999999998</v>
      </c>
      <c r="J46" s="181">
        <v>26376.16</v>
      </c>
      <c r="K46" s="181">
        <v>20082.66</v>
      </c>
      <c r="L46" s="220">
        <v>29474.34</v>
      </c>
      <c r="M46" s="220">
        <v>14734.95</v>
      </c>
      <c r="N46" s="220">
        <v>17990.47</v>
      </c>
      <c r="O46" s="181">
        <v>20704.689999999999</v>
      </c>
      <c r="P46" s="181">
        <v>18754.54</v>
      </c>
      <c r="Q46" s="181">
        <v>26327.439999999999</v>
      </c>
      <c r="R46" s="181">
        <v>28042.98</v>
      </c>
      <c r="S46" s="181">
        <v>37991.11</v>
      </c>
      <c r="T46" s="211">
        <v>30225.46</v>
      </c>
      <c r="U46" s="213">
        <f t="shared" si="7"/>
        <v>299626.56000000006</v>
      </c>
      <c r="V46" s="24"/>
      <c r="W46" s="78">
        <f t="shared" si="8"/>
        <v>0.12079835961015747</v>
      </c>
      <c r="X46" s="79">
        <f t="shared" si="9"/>
        <v>0.11394677888932223</v>
      </c>
      <c r="Y46" s="79">
        <f t="shared" si="10"/>
        <v>9.8414071684326948E-2</v>
      </c>
      <c r="Z46" s="79">
        <f t="shared" si="11"/>
        <v>0.10875537481092072</v>
      </c>
      <c r="AA46" s="79">
        <f t="shared" si="12"/>
        <v>0.16541772208455485</v>
      </c>
      <c r="AB46" s="217">
        <f t="shared" si="13"/>
        <v>0.52100732834718122</v>
      </c>
      <c r="AC46" s="105">
        <f t="shared" si="27"/>
        <v>0.13004388489208632</v>
      </c>
      <c r="AD46" s="79">
        <f t="shared" si="28"/>
        <v>0.11977186449913722</v>
      </c>
      <c r="AE46" s="79">
        <f t="shared" si="29"/>
        <v>9.1734316331844215E-2</v>
      </c>
      <c r="AF46" s="79">
        <f t="shared" si="30"/>
        <v>0.13664126171733748</v>
      </c>
      <c r="AG46" s="79">
        <f t="shared" si="31"/>
        <v>7.0185144609991243E-2</v>
      </c>
      <c r="AH46" s="79">
        <f t="shared" si="32"/>
        <v>8.7175378323504762E-2</v>
      </c>
      <c r="AI46" s="79">
        <f t="shared" si="33"/>
        <v>0.10099700979985658</v>
      </c>
      <c r="AJ46" s="79">
        <f t="shared" si="34"/>
        <v>9.3256525133386711E-2</v>
      </c>
      <c r="AK46" s="79">
        <f t="shared" si="35"/>
        <v>0.13243512160768631</v>
      </c>
      <c r="AL46" s="79">
        <f t="shared" si="36"/>
        <v>0.14260133331299293</v>
      </c>
      <c r="AM46" s="79">
        <f t="shared" si="37"/>
        <v>0.19601637635695712</v>
      </c>
      <c r="AN46" s="209">
        <f t="shared" si="25"/>
        <v>0.15787734592502442</v>
      </c>
      <c r="AO46" s="214">
        <f t="shared" si="26"/>
        <v>1.4587355625098053</v>
      </c>
    </row>
    <row r="47" spans="1:41" x14ac:dyDescent="0.25">
      <c r="A47" s="1" t="s">
        <v>80</v>
      </c>
      <c r="B47" t="s">
        <v>81</v>
      </c>
      <c r="C47" s="75">
        <f t="shared" si="1"/>
        <v>2006.7815384615383</v>
      </c>
      <c r="D47" s="76">
        <f t="shared" si="2"/>
        <v>1473.5033333333333</v>
      </c>
      <c r="E47" s="76">
        <f t="shared" si="3"/>
        <v>1072.7233333333334</v>
      </c>
      <c r="F47" s="76">
        <f t="shared" si="4"/>
        <v>264.32333333333332</v>
      </c>
      <c r="G47" s="76">
        <f t="shared" si="5"/>
        <v>1537.4766666666667</v>
      </c>
      <c r="H47" s="103">
        <f t="shared" si="6"/>
        <v>4.8166513235053037</v>
      </c>
      <c r="I47" s="181">
        <v>1442.48</v>
      </c>
      <c r="J47" s="181">
        <v>2179.62</v>
      </c>
      <c r="K47" s="181">
        <v>798.41</v>
      </c>
      <c r="L47" s="220">
        <v>1393.97</v>
      </c>
      <c r="M47" s="220">
        <v>1320.03</v>
      </c>
      <c r="N47" s="220">
        <v>504.17</v>
      </c>
      <c r="O47" s="181">
        <v>316.58999999999997</v>
      </c>
      <c r="P47" s="181">
        <v>0</v>
      </c>
      <c r="Q47" s="181">
        <v>476.38</v>
      </c>
      <c r="R47" s="181">
        <v>1857.99</v>
      </c>
      <c r="S47" s="181">
        <v>1639.73</v>
      </c>
      <c r="T47" s="211">
        <v>1114.71</v>
      </c>
      <c r="U47" s="213">
        <f t="shared" si="7"/>
        <v>13044.079999999998</v>
      </c>
      <c r="V47" s="24"/>
      <c r="W47" s="78">
        <f t="shared" si="8"/>
        <v>5.2588911564570981E-3</v>
      </c>
      <c r="X47" s="79">
        <f t="shared" si="9"/>
        <v>6.6821305374413116E-3</v>
      </c>
      <c r="Y47" s="79">
        <f t="shared" si="10"/>
        <v>5.0918719472928912E-3</v>
      </c>
      <c r="Z47" s="79">
        <f t="shared" si="11"/>
        <v>1.3109000586869013E-3</v>
      </c>
      <c r="AA47" s="79">
        <f t="shared" si="12"/>
        <v>7.9262542145113243E-3</v>
      </c>
      <c r="AB47" s="217">
        <f t="shared" si="13"/>
        <v>5.0464214353997914</v>
      </c>
      <c r="AC47" s="105">
        <f t="shared" si="27"/>
        <v>6.4859712230215831E-3</v>
      </c>
      <c r="AD47" s="79">
        <f t="shared" si="28"/>
        <v>9.8974661701934433E-3</v>
      </c>
      <c r="AE47" s="79">
        <f t="shared" si="29"/>
        <v>3.6470066964489635E-3</v>
      </c>
      <c r="AF47" s="79">
        <f t="shared" si="30"/>
        <v>6.46236080591175E-3</v>
      </c>
      <c r="AG47" s="79">
        <f t="shared" si="31"/>
        <v>6.2875338185420871E-3</v>
      </c>
      <c r="AH47" s="79">
        <f t="shared" si="32"/>
        <v>2.4430273633407797E-3</v>
      </c>
      <c r="AI47" s="79">
        <f t="shared" si="33"/>
        <v>1.5443188636263859E-3</v>
      </c>
      <c r="AJ47" s="79">
        <f t="shared" si="34"/>
        <v>0</v>
      </c>
      <c r="AK47" s="79">
        <f t="shared" si="35"/>
        <v>2.3963379360647905E-3</v>
      </c>
      <c r="AL47" s="79">
        <f t="shared" si="36"/>
        <v>9.4480633399948132E-3</v>
      </c>
      <c r="AM47" s="79">
        <f t="shared" si="37"/>
        <v>8.4602406406075869E-3</v>
      </c>
      <c r="AN47" s="209">
        <f t="shared" si="25"/>
        <v>5.8224905849599638E-3</v>
      </c>
      <c r="AO47" s="214">
        <f t="shared" si="26"/>
        <v>6.2894817442712164E-2</v>
      </c>
    </row>
    <row r="48" spans="1:41" x14ac:dyDescent="0.25">
      <c r="A48" s="1" t="s">
        <v>82</v>
      </c>
      <c r="B48" t="s">
        <v>83</v>
      </c>
      <c r="C48" s="75">
        <f t="shared" si="1"/>
        <v>1085837.7769230769</v>
      </c>
      <c r="D48" s="76">
        <f t="shared" si="2"/>
        <v>889857.25666666671</v>
      </c>
      <c r="E48" s="76">
        <f t="shared" si="3"/>
        <v>939089.93</v>
      </c>
      <c r="F48" s="76">
        <f t="shared" si="4"/>
        <v>297193.71333333332</v>
      </c>
      <c r="G48" s="76">
        <f t="shared" si="5"/>
        <v>226507.6166666667</v>
      </c>
      <c r="H48" s="103">
        <f t="shared" si="6"/>
        <v>-0.23784519488601999</v>
      </c>
      <c r="I48" s="181">
        <v>724494.14</v>
      </c>
      <c r="J48" s="181">
        <v>720073.21</v>
      </c>
      <c r="K48" s="181">
        <v>1225004.42</v>
      </c>
      <c r="L48" s="220">
        <v>865017.29</v>
      </c>
      <c r="M48" s="220">
        <v>669702.28</v>
      </c>
      <c r="N48" s="220">
        <v>1282550.22</v>
      </c>
      <c r="O48" s="181">
        <v>287034.53000000003</v>
      </c>
      <c r="P48" s="181">
        <v>268114.25</v>
      </c>
      <c r="Q48" s="181">
        <v>336432.36</v>
      </c>
      <c r="R48" s="181">
        <v>168944.04</v>
      </c>
      <c r="S48" s="181">
        <v>128060.98</v>
      </c>
      <c r="T48" s="211">
        <v>382517.83</v>
      </c>
      <c r="U48" s="213">
        <f t="shared" si="7"/>
        <v>7057945.5500000007</v>
      </c>
      <c r="V48" s="24"/>
      <c r="W48" s="78">
        <f t="shared" si="8"/>
        <v>2.8455028975328842</v>
      </c>
      <c r="X48" s="79">
        <f t="shared" si="9"/>
        <v>4.0353776026314279</v>
      </c>
      <c r="Y48" s="79">
        <f t="shared" si="10"/>
        <v>4.4575572488888824</v>
      </c>
      <c r="Z48" s="79">
        <f t="shared" si="11"/>
        <v>1.4739192765806199</v>
      </c>
      <c r="AA48" s="79">
        <f t="shared" si="12"/>
        <v>1.1677295598348911</v>
      </c>
      <c r="AB48" s="217">
        <f t="shared" si="13"/>
        <v>-0.20773845732994656</v>
      </c>
      <c r="AC48" s="105">
        <f t="shared" si="27"/>
        <v>3.2576175359712232</v>
      </c>
      <c r="AD48" s="79">
        <f t="shared" si="28"/>
        <v>3.2697902551993461</v>
      </c>
      <c r="AE48" s="79">
        <f t="shared" si="29"/>
        <v>5.5956204492924417</v>
      </c>
      <c r="AF48" s="79">
        <f t="shared" si="30"/>
        <v>4.010167960093832</v>
      </c>
      <c r="AG48" s="79">
        <f t="shared" si="31"/>
        <v>3.1899091186221087</v>
      </c>
      <c r="AH48" s="79">
        <f t="shared" si="32"/>
        <v>6.2147793052318399</v>
      </c>
      <c r="AI48" s="79">
        <f t="shared" si="33"/>
        <v>1.4001479490544042</v>
      </c>
      <c r="AJ48" s="79">
        <f t="shared" si="34"/>
        <v>1.3331920321023136</v>
      </c>
      <c r="AK48" s="79">
        <f t="shared" si="35"/>
        <v>1.6923582585075077</v>
      </c>
      <c r="AL48" s="79">
        <f t="shared" si="36"/>
        <v>0.85909719149974828</v>
      </c>
      <c r="AM48" s="79">
        <f t="shared" si="37"/>
        <v>0.66073482065464151</v>
      </c>
      <c r="AN48" s="209">
        <f t="shared" si="25"/>
        <v>1.9980142492256425</v>
      </c>
      <c r="AO48" s="214">
        <f t="shared" si="26"/>
        <v>33.481429125455051</v>
      </c>
    </row>
    <row r="49" spans="1:41" x14ac:dyDescent="0.25">
      <c r="A49" s="1" t="s">
        <v>84</v>
      </c>
      <c r="B49" t="s">
        <v>85</v>
      </c>
      <c r="C49" s="75">
        <f t="shared" si="1"/>
        <v>432734.65538461541</v>
      </c>
      <c r="D49" s="76">
        <f t="shared" si="2"/>
        <v>302530.33333333331</v>
      </c>
      <c r="E49" s="76">
        <f t="shared" si="3"/>
        <v>247324.86333333331</v>
      </c>
      <c r="F49" s="76">
        <f t="shared" si="4"/>
        <v>203115.28666666665</v>
      </c>
      <c r="G49" s="76">
        <f t="shared" si="5"/>
        <v>184621.27000000002</v>
      </c>
      <c r="H49" s="103">
        <f t="shared" si="6"/>
        <v>-9.1051820718040008E-2</v>
      </c>
      <c r="I49" s="181">
        <v>369827.9</v>
      </c>
      <c r="J49" s="181">
        <v>305830.76</v>
      </c>
      <c r="K49" s="181">
        <v>231932.34</v>
      </c>
      <c r="L49" s="220">
        <v>230116.81</v>
      </c>
      <c r="M49" s="220">
        <v>332689.55</v>
      </c>
      <c r="N49" s="220">
        <v>179168.23</v>
      </c>
      <c r="O49" s="181">
        <v>201821.95</v>
      </c>
      <c r="P49" s="181">
        <v>214939.82</v>
      </c>
      <c r="Q49" s="181">
        <v>192584.09</v>
      </c>
      <c r="R49" s="181">
        <v>117694.02</v>
      </c>
      <c r="S49" s="181">
        <v>198434.57</v>
      </c>
      <c r="T49" s="211">
        <v>237735.22</v>
      </c>
      <c r="U49" s="213">
        <f t="shared" si="7"/>
        <v>2812775.2600000002</v>
      </c>
      <c r="V49" s="24"/>
      <c r="W49" s="78">
        <f t="shared" si="8"/>
        <v>1.1340070698673512</v>
      </c>
      <c r="X49" s="79">
        <f t="shared" si="9"/>
        <v>1.3719325454770823</v>
      </c>
      <c r="Y49" s="79">
        <f t="shared" si="10"/>
        <v>1.1739714186712149</v>
      </c>
      <c r="Z49" s="79">
        <f t="shared" si="11"/>
        <v>1.0073414172473363</v>
      </c>
      <c r="AA49" s="79">
        <f t="shared" si="12"/>
        <v>0.95179013194298867</v>
      </c>
      <c r="AB49" s="217">
        <f t="shared" si="13"/>
        <v>-5.5146432334875289E-2</v>
      </c>
      <c r="AC49" s="105">
        <f t="shared" si="27"/>
        <v>1.6628952338129497</v>
      </c>
      <c r="AD49" s="79">
        <f t="shared" si="28"/>
        <v>1.3887510671147034</v>
      </c>
      <c r="AE49" s="79">
        <f t="shared" si="29"/>
        <v>1.0594291117384274</v>
      </c>
      <c r="AF49" s="79">
        <f t="shared" si="30"/>
        <v>1.0668076455916851</v>
      </c>
      <c r="AG49" s="79">
        <f t="shared" si="31"/>
        <v>1.584658527988416</v>
      </c>
      <c r="AH49" s="79">
        <f t="shared" si="32"/>
        <v>0.86818511321842706</v>
      </c>
      <c r="AI49" s="79">
        <f t="shared" si="33"/>
        <v>0.98448291000619503</v>
      </c>
      <c r="AJ49" s="79">
        <f t="shared" si="34"/>
        <v>1.0687833839697276</v>
      </c>
      <c r="AK49" s="79">
        <f t="shared" si="35"/>
        <v>0.96875721220352617</v>
      </c>
      <c r="AL49" s="79">
        <f t="shared" si="36"/>
        <v>0.59848575917987523</v>
      </c>
      <c r="AM49" s="79">
        <f t="shared" si="37"/>
        <v>1.023829663185702</v>
      </c>
      <c r="AN49" s="209">
        <f t="shared" si="25"/>
        <v>1.2417678859644083</v>
      </c>
      <c r="AO49" s="214">
        <f t="shared" si="26"/>
        <v>13.51683351397404</v>
      </c>
    </row>
    <row r="50" spans="1:41" x14ac:dyDescent="0.25">
      <c r="A50" s="1" t="s">
        <v>86</v>
      </c>
      <c r="B50" t="s">
        <v>87</v>
      </c>
      <c r="C50" s="75">
        <f t="shared" si="1"/>
        <v>1054229.6784615384</v>
      </c>
      <c r="D50" s="76">
        <f t="shared" si="2"/>
        <v>546336.66333333333</v>
      </c>
      <c r="E50" s="76">
        <f t="shared" si="3"/>
        <v>537737.77333333332</v>
      </c>
      <c r="F50" s="76">
        <f t="shared" si="4"/>
        <v>601804.56666666677</v>
      </c>
      <c r="G50" s="76">
        <f t="shared" si="5"/>
        <v>598285.29999999993</v>
      </c>
      <c r="H50" s="103">
        <f t="shared" si="6"/>
        <v>-5.847856366660179E-3</v>
      </c>
      <c r="I50" s="181">
        <v>528381.84</v>
      </c>
      <c r="J50" s="181">
        <v>573966.9</v>
      </c>
      <c r="K50" s="181">
        <v>536661.25</v>
      </c>
      <c r="L50" s="220">
        <v>587959.06000000006</v>
      </c>
      <c r="M50" s="220">
        <v>561211.28</v>
      </c>
      <c r="N50" s="220">
        <v>464042.98</v>
      </c>
      <c r="O50" s="181">
        <v>584961.18999999994</v>
      </c>
      <c r="P50" s="181">
        <v>475115.34</v>
      </c>
      <c r="Q50" s="181">
        <v>745337.17</v>
      </c>
      <c r="R50" s="181">
        <v>554048.62</v>
      </c>
      <c r="S50" s="181">
        <v>579329.68999999994</v>
      </c>
      <c r="T50" s="211">
        <v>661477.59</v>
      </c>
      <c r="U50" s="213">
        <f t="shared" si="7"/>
        <v>6852492.9100000001</v>
      </c>
      <c r="V50" s="24"/>
      <c r="W50" s="78">
        <f t="shared" si="8"/>
        <v>2.7626719833122744</v>
      </c>
      <c r="X50" s="79">
        <f t="shared" si="9"/>
        <v>2.4775599886326187</v>
      </c>
      <c r="Y50" s="79">
        <f t="shared" si="10"/>
        <v>2.5524679085030404</v>
      </c>
      <c r="Z50" s="79">
        <f t="shared" si="11"/>
        <v>2.9846235359271294</v>
      </c>
      <c r="AA50" s="79">
        <f t="shared" si="12"/>
        <v>3.0843794142817371</v>
      </c>
      <c r="AB50" s="217">
        <f t="shared" si="13"/>
        <v>3.3423270021765095E-2</v>
      </c>
      <c r="AC50" s="105">
        <f t="shared" si="27"/>
        <v>2.3758176258992805</v>
      </c>
      <c r="AD50" s="79">
        <f t="shared" si="28"/>
        <v>2.6063341204250294</v>
      </c>
      <c r="AE50" s="79">
        <f t="shared" si="29"/>
        <v>2.4513810855007718</v>
      </c>
      <c r="AF50" s="79">
        <f t="shared" si="30"/>
        <v>2.7257427238927061</v>
      </c>
      <c r="AG50" s="79">
        <f t="shared" si="31"/>
        <v>2.6731475060016008</v>
      </c>
      <c r="AH50" s="79">
        <f t="shared" si="32"/>
        <v>2.2485861870127102</v>
      </c>
      <c r="AI50" s="79">
        <f t="shared" si="33"/>
        <v>2.8534274620371405</v>
      </c>
      <c r="AJ50" s="79">
        <f t="shared" si="34"/>
        <v>2.3625002610550605</v>
      </c>
      <c r="AK50" s="79">
        <f t="shared" si="35"/>
        <v>3.7492752332805153</v>
      </c>
      <c r="AL50" s="79">
        <f t="shared" si="36"/>
        <v>2.8173921577601155</v>
      </c>
      <c r="AM50" s="79">
        <f t="shared" si="37"/>
        <v>2.9890705101745985</v>
      </c>
      <c r="AN50" s="209">
        <f t="shared" si="25"/>
        <v>3.4551112306671747</v>
      </c>
      <c r="AO50" s="214">
        <f t="shared" si="26"/>
        <v>33.307786103706704</v>
      </c>
    </row>
    <row r="51" spans="1:41" ht="9.75" customHeight="1" x14ac:dyDescent="0.25">
      <c r="B51"/>
      <c r="C51" s="78"/>
      <c r="D51" s="79"/>
      <c r="E51" s="79"/>
      <c r="F51" s="79"/>
      <c r="G51" s="79"/>
      <c r="H51" s="103"/>
      <c r="I51" s="79"/>
      <c r="J51" s="79"/>
      <c r="K51" s="79"/>
      <c r="L51" s="79"/>
      <c r="M51" s="79"/>
      <c r="N51" s="80"/>
      <c r="O51" s="79"/>
      <c r="P51" s="79"/>
      <c r="Q51" s="79"/>
      <c r="R51" s="79"/>
      <c r="S51" s="79"/>
      <c r="T51" s="209"/>
      <c r="U51" s="85"/>
      <c r="V51" s="24"/>
      <c r="W51" s="78"/>
      <c r="X51" s="79"/>
      <c r="Y51" s="79"/>
      <c r="Z51" s="79"/>
      <c r="AA51" s="79"/>
      <c r="AB51" s="79"/>
      <c r="AC51" s="105"/>
      <c r="AD51" s="79"/>
      <c r="AE51" s="79"/>
      <c r="AF51" s="79"/>
      <c r="AG51" s="79"/>
      <c r="AH51" s="80"/>
      <c r="AI51" s="79"/>
      <c r="AJ51" s="79"/>
      <c r="AK51" s="79"/>
      <c r="AL51" s="79"/>
      <c r="AM51" s="79"/>
      <c r="AN51" s="209"/>
      <c r="AO51" s="85"/>
    </row>
    <row r="52" spans="1:41" x14ac:dyDescent="0.25">
      <c r="B52" s="13" t="s">
        <v>88</v>
      </c>
      <c r="C52" s="106">
        <f>AVERAGE(I52:U52)</f>
        <v>135628702.34153846</v>
      </c>
      <c r="D52" s="101">
        <f>IF(I52=" "," ",IFERROR(AVERAGE($I52:$K52),0))</f>
        <v>80179772.070000008</v>
      </c>
      <c r="E52" s="101">
        <f>IF(L52=" "," ",IFERROR(AVERAGE($L52:$N52),0))</f>
        <v>79250239.553333342</v>
      </c>
      <c r="F52" s="101">
        <f>IF(O52=" "," ",IFERROR(AVERAGE($O52:$Q52),0))</f>
        <v>66765435.986666657</v>
      </c>
      <c r="G52" s="101">
        <f>IF(R52&lt;D206," ",IFERROR(AVERAGE($R52:$T52),0))</f>
        <v>67666740.796666667</v>
      </c>
      <c r="H52" s="107">
        <f>IFERROR((G52-F52)/F52,0)</f>
        <v>1.3499571996803919E-2</v>
      </c>
      <c r="I52" s="101">
        <f>SUM(I17:I50)</f>
        <v>83482868.690000027</v>
      </c>
      <c r="J52" s="101">
        <f t="shared" ref="J52:U52" si="38">SUM(J17:J50)</f>
        <v>80734981.359999999</v>
      </c>
      <c r="K52" s="101">
        <f t="shared" si="38"/>
        <v>76321466.160000011</v>
      </c>
      <c r="L52" s="101">
        <f>SUM(L17:L50)</f>
        <v>81153358.230000004</v>
      </c>
      <c r="M52" s="101">
        <f t="shared" si="38"/>
        <v>72825560.229999989</v>
      </c>
      <c r="N52" s="101">
        <f t="shared" si="38"/>
        <v>83771800.200000033</v>
      </c>
      <c r="O52" s="101">
        <f t="shared" si="38"/>
        <v>67428395.5</v>
      </c>
      <c r="P52" s="101">
        <f t="shared" si="38"/>
        <v>60109075.279999979</v>
      </c>
      <c r="Q52" s="101">
        <f t="shared" si="38"/>
        <v>72758837.179999992</v>
      </c>
      <c r="R52" s="101">
        <f t="shared" si="38"/>
        <v>69125306.430000022</v>
      </c>
      <c r="S52" s="101">
        <f t="shared" si="38"/>
        <v>69219948.25</v>
      </c>
      <c r="T52" s="203">
        <f t="shared" ref="T52" si="39">SUM(T17:T50)</f>
        <v>64654967.709999993</v>
      </c>
      <c r="U52" s="108">
        <f t="shared" si="38"/>
        <v>881586565.21999979</v>
      </c>
      <c r="V52" s="24"/>
      <c r="W52" s="109">
        <f>AVERAGE(I52:T52)/W$14</f>
        <v>355.42313382675115</v>
      </c>
      <c r="X52" s="110">
        <f t="shared" si="9"/>
        <v>363.6039982495443</v>
      </c>
      <c r="Y52" s="110">
        <f t="shared" si="10"/>
        <v>376.17534648374033</v>
      </c>
      <c r="Z52" s="110">
        <f t="shared" si="11"/>
        <v>331.12027171208695</v>
      </c>
      <c r="AA52" s="110">
        <f>IFERROR(AVERAGE($R52:$T52)/AA$14,0)</f>
        <v>348.84678320656866</v>
      </c>
      <c r="AB52" s="218">
        <f>IFERROR((AA52-Z52)/Z52,0)</f>
        <v>5.3534962999472066E-2</v>
      </c>
      <c r="AC52" s="110">
        <f t="shared" ref="AC52:AO52" si="40">SUM(AC17:AC51)</f>
        <v>375.37261101618708</v>
      </c>
      <c r="AD52" s="110">
        <f t="shared" si="40"/>
        <v>366.61057742257742</v>
      </c>
      <c r="AE52" s="110">
        <f t="shared" si="40"/>
        <v>348.6240129361143</v>
      </c>
      <c r="AF52" s="110">
        <f t="shared" si="40"/>
        <v>376.22207184779285</v>
      </c>
      <c r="AG52" s="110">
        <f t="shared" si="40"/>
        <v>346.88088361658356</v>
      </c>
      <c r="AH52" s="110">
        <f t="shared" si="40"/>
        <v>405.92815947977203</v>
      </c>
      <c r="AI52" s="110">
        <f t="shared" si="40"/>
        <v>328.91418906064797</v>
      </c>
      <c r="AJ52" s="110">
        <f t="shared" si="40"/>
        <v>298.89101463400078</v>
      </c>
      <c r="AK52" s="110">
        <f t="shared" si="40"/>
        <v>365.99933187454423</v>
      </c>
      <c r="AL52" s="110">
        <f t="shared" si="40"/>
        <v>351.50903586520423</v>
      </c>
      <c r="AM52" s="110">
        <f t="shared" si="40"/>
        <v>357.14259013703719</v>
      </c>
      <c r="AN52" s="111">
        <f t="shared" ref="AN52" si="41">SUM(AN17:AN51)</f>
        <v>337.71379171476474</v>
      </c>
      <c r="AO52" s="112">
        <f t="shared" si="40"/>
        <v>4259.8082696052261</v>
      </c>
    </row>
    <row r="53" spans="1:41" ht="9" customHeight="1" x14ac:dyDescent="0.25">
      <c r="B53" s="36"/>
      <c r="C53" s="78"/>
      <c r="D53" s="79"/>
      <c r="E53" s="79"/>
      <c r="F53" s="79"/>
      <c r="G53" s="79"/>
      <c r="H53" s="103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209"/>
      <c r="U53" s="85"/>
      <c r="V53" s="24"/>
      <c r="W53" s="78"/>
      <c r="X53" s="79"/>
      <c r="Y53" s="79"/>
      <c r="Z53" s="79"/>
      <c r="AA53" s="79"/>
      <c r="AB53" s="79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79"/>
      <c r="AN53" s="209"/>
      <c r="AO53" s="85"/>
    </row>
    <row r="54" spans="1:41" x14ac:dyDescent="0.25">
      <c r="A54" s="1" t="s">
        <v>89</v>
      </c>
      <c r="B54" t="s">
        <v>90</v>
      </c>
      <c r="C54" s="75">
        <f t="shared" ref="C54:C85" si="42">AVERAGE(I54:U54)</f>
        <v>3027003.6876923074</v>
      </c>
      <c r="D54" s="76">
        <f t="shared" ref="D54:D85" si="43">IF(I54=" "," ",IFERROR(AVERAGE($I54:$K54),0))</f>
        <v>1510983.4266666668</v>
      </c>
      <c r="E54" s="76">
        <f t="shared" ref="E54:E85" si="44">IF(L54=" "," ",IFERROR(AVERAGE($L54:$N54),0))</f>
        <v>1622610.3133333332</v>
      </c>
      <c r="F54" s="76">
        <f t="shared" ref="F54:F85" si="45">IF(O54=" "," ",IFERROR(AVERAGE($O54:$Q54),0))</f>
        <v>1645187.5266666666</v>
      </c>
      <c r="G54" s="76">
        <f>IF(R54&lt;D208," ",IFERROR(AVERAGE($R54:$T54),0))</f>
        <v>1779726.7233333334</v>
      </c>
      <c r="H54" s="103">
        <f>IFERROR((G54-F54)/F54,0)</f>
        <v>8.1777423233482804E-2</v>
      </c>
      <c r="I54" s="181">
        <v>1553666.35</v>
      </c>
      <c r="J54" s="181">
        <v>1249318.52</v>
      </c>
      <c r="K54" s="181">
        <v>1729965.41</v>
      </c>
      <c r="L54" s="181">
        <v>1682700.39</v>
      </c>
      <c r="M54" s="181">
        <v>1612264.01</v>
      </c>
      <c r="N54" s="181">
        <v>1572866.54</v>
      </c>
      <c r="O54" s="181">
        <v>1662771.97</v>
      </c>
      <c r="P54" s="181">
        <v>1309535.17</v>
      </c>
      <c r="Q54" s="181">
        <v>1963255.44</v>
      </c>
      <c r="R54" s="181">
        <v>1596932.23</v>
      </c>
      <c r="S54" s="181">
        <v>1790425.97</v>
      </c>
      <c r="T54" s="211">
        <v>1951821.97</v>
      </c>
      <c r="U54" s="213">
        <f>SUM(I54:T54)</f>
        <v>19675523.969999999</v>
      </c>
      <c r="V54" s="24"/>
      <c r="W54" s="78">
        <f>AVERAGE(I54:T54)/W$14</f>
        <v>7.9324443735773373</v>
      </c>
      <c r="X54" s="79">
        <f t="shared" si="9"/>
        <v>6.8520974934320122</v>
      </c>
      <c r="Y54" s="79">
        <f t="shared" si="10"/>
        <v>7.7020082244102648</v>
      </c>
      <c r="Z54" s="79">
        <f t="shared" si="11"/>
        <v>8.1592358800142168</v>
      </c>
      <c r="AA54" s="79">
        <f>IFERROR(AVERAGE($R54:$T54)/AA$14,0)</f>
        <v>9.1751418069212516</v>
      </c>
      <c r="AB54" s="217">
        <f>IFERROR((AA54-Z54)/Z54,0)</f>
        <v>0.12450993473487675</v>
      </c>
      <c r="AC54" s="105">
        <f t="shared" ref="AC54:AN54" si="46">IFERROR(I54/I$14,0)</f>
        <v>6.9859098471223025</v>
      </c>
      <c r="AD54" s="79">
        <f t="shared" si="46"/>
        <v>5.6730474979565892</v>
      </c>
      <c r="AE54" s="79">
        <f t="shared" si="46"/>
        <v>7.9021999159518002</v>
      </c>
      <c r="AF54" s="79">
        <f t="shared" si="46"/>
        <v>7.8008974715585095</v>
      </c>
      <c r="AG54" s="79">
        <f t="shared" si="46"/>
        <v>7.6794955321419049</v>
      </c>
      <c r="AH54" s="79">
        <f t="shared" si="46"/>
        <v>7.6215482795547826</v>
      </c>
      <c r="AI54" s="79">
        <f t="shared" si="46"/>
        <v>8.110964083452437</v>
      </c>
      <c r="AJ54" s="79">
        <f t="shared" si="46"/>
        <v>6.5116339560532452</v>
      </c>
      <c r="AK54" s="79">
        <f t="shared" si="46"/>
        <v>9.8757787670716066</v>
      </c>
      <c r="AL54" s="79">
        <f t="shared" si="46"/>
        <v>8.1205586998418529</v>
      </c>
      <c r="AM54" s="79">
        <f t="shared" si="46"/>
        <v>9.2377614335245806</v>
      </c>
      <c r="AN54" s="209">
        <f t="shared" si="46"/>
        <v>10.194996944355937</v>
      </c>
      <c r="AO54" s="214">
        <f>SUM(AC54:AN54)</f>
        <v>95.71479242858554</v>
      </c>
    </row>
    <row r="55" spans="1:41" x14ac:dyDescent="0.25">
      <c r="A55" s="1" t="s">
        <v>91</v>
      </c>
      <c r="B55" t="s">
        <v>92</v>
      </c>
      <c r="C55" s="75">
        <f t="shared" si="42"/>
        <v>439642.82307692309</v>
      </c>
      <c r="D55" s="76">
        <f t="shared" si="43"/>
        <v>209849.36333333337</v>
      </c>
      <c r="E55" s="76">
        <f t="shared" si="44"/>
        <v>176404.44333333333</v>
      </c>
      <c r="F55" s="76">
        <f t="shared" si="45"/>
        <v>301388.86000000004</v>
      </c>
      <c r="G55" s="76">
        <f t="shared" ref="G55:G85" si="47">IF(R55&lt;D209," ",IFERROR(AVERAGE($R55:$T55),0))</f>
        <v>264916.78333333333</v>
      </c>
      <c r="H55" s="103">
        <f t="shared" ref="H55:H85" si="48">IFERROR((G55-F55)/F55,0)</f>
        <v>-0.12101335353492068</v>
      </c>
      <c r="I55" s="181">
        <v>200559.81</v>
      </c>
      <c r="J55" s="181">
        <v>251369.21</v>
      </c>
      <c r="K55" s="181">
        <v>177619.07</v>
      </c>
      <c r="L55" s="181">
        <v>245842.09</v>
      </c>
      <c r="M55" s="181">
        <v>136871.47</v>
      </c>
      <c r="N55" s="181">
        <v>146499.76999999999</v>
      </c>
      <c r="O55" s="181">
        <v>277599.25</v>
      </c>
      <c r="P55" s="181">
        <v>291448.40000000002</v>
      </c>
      <c r="Q55" s="181">
        <v>335118.93</v>
      </c>
      <c r="R55" s="181">
        <v>271062.26</v>
      </c>
      <c r="S55" s="181">
        <v>261563.47</v>
      </c>
      <c r="T55" s="211">
        <v>262124.62</v>
      </c>
      <c r="U55" s="213">
        <f t="shared" ref="U55:U85" si="49">SUM(I55:T55)</f>
        <v>2857678.35</v>
      </c>
      <c r="V55" s="24"/>
      <c r="W55" s="78">
        <f t="shared" ref="W55:W85" si="50">AVERAGE(I55:T55)/W$14</f>
        <v>1.1521103368588599</v>
      </c>
      <c r="X55" s="79">
        <f t="shared" si="9"/>
        <v>0.95163737147452487</v>
      </c>
      <c r="Y55" s="79">
        <f t="shared" si="10"/>
        <v>0.83733504108249568</v>
      </c>
      <c r="Z55" s="79">
        <f t="shared" si="11"/>
        <v>1.4947249237483573</v>
      </c>
      <c r="AA55" s="79">
        <f t="shared" ref="AA55:AA85" si="51">IFERROR(AVERAGE($R55:$T55)/AA$14,0)</f>
        <v>1.3657428538041443</v>
      </c>
      <c r="AB55" s="217">
        <f t="shared" ref="AB55:AB85" si="52">IFERROR((AA55-Z55)/Z55,0)</f>
        <v>-8.6291509491098609E-2</v>
      </c>
      <c r="AC55" s="105">
        <f t="shared" ref="AC55:AC75" si="53">IFERROR(I55/I$14,0)</f>
        <v>0.90179770683453231</v>
      </c>
      <c r="AD55" s="79">
        <f t="shared" ref="AD55:AD75" si="54">IFERROR(J55/J$14,0)</f>
        <v>1.1414458723095087</v>
      </c>
      <c r="AE55" s="79">
        <f t="shared" ref="AE55:AE75" si="55">IFERROR(K55/K$14,0)</f>
        <v>0.81133495034761238</v>
      </c>
      <c r="AF55" s="79">
        <f t="shared" ref="AF55:AF75" si="56">IFERROR(L55/L$14,0)</f>
        <v>1.1397090947864223</v>
      </c>
      <c r="AG55" s="79">
        <f t="shared" ref="AG55:AG75" si="57">IFERROR(M55/M$14,0)</f>
        <v>0.65194275616354835</v>
      </c>
      <c r="AH55" s="79">
        <f t="shared" ref="AH55:AH75" si="58">IFERROR(N55/N$14,0)</f>
        <v>0.70988544902142259</v>
      </c>
      <c r="AI55" s="79">
        <f t="shared" ref="AI55:AI75" si="59">IFERROR(O55/O$14,0)</f>
        <v>1.3541228664946368</v>
      </c>
      <c r="AJ55" s="79">
        <f t="shared" ref="AJ55:AJ75" si="60">IFERROR(P55/P$14,0)</f>
        <v>1.4492205641772788</v>
      </c>
      <c r="AK55" s="79">
        <f t="shared" ref="AK55:AK75" si="61">IFERROR(Q55/Q$14,0)</f>
        <v>1.6857513015920924</v>
      </c>
      <c r="AL55" s="79">
        <f t="shared" ref="AL55:AL75" si="62">IFERROR(R55/R$14,0)</f>
        <v>1.3783784635881478</v>
      </c>
      <c r="AM55" s="79">
        <f t="shared" ref="AM55:AM75" si="63">IFERROR(S55/S$14,0)</f>
        <v>1.3495452903785032</v>
      </c>
      <c r="AN55" s="209">
        <f t="shared" ref="AN55:AN85" si="64">IFERROR(T55/T$14,0)</f>
        <v>1.3691616043959487</v>
      </c>
      <c r="AO55" s="214">
        <f t="shared" ref="AO55:AO85" si="65">SUM(AC55:AN55)</f>
        <v>13.942295920089652</v>
      </c>
    </row>
    <row r="56" spans="1:41" x14ac:dyDescent="0.25">
      <c r="A56" s="1" t="s">
        <v>93</v>
      </c>
      <c r="B56" t="s">
        <v>94</v>
      </c>
      <c r="C56" s="75">
        <f t="shared" si="42"/>
        <v>0</v>
      </c>
      <c r="D56" s="76">
        <f t="shared" si="43"/>
        <v>0</v>
      </c>
      <c r="E56" s="76">
        <f t="shared" si="44"/>
        <v>0</v>
      </c>
      <c r="F56" s="76">
        <f t="shared" si="45"/>
        <v>0</v>
      </c>
      <c r="G56" s="76">
        <f t="shared" si="47"/>
        <v>0</v>
      </c>
      <c r="H56" s="103">
        <f t="shared" si="48"/>
        <v>0</v>
      </c>
      <c r="I56" s="181">
        <v>0</v>
      </c>
      <c r="J56" s="181">
        <v>0</v>
      </c>
      <c r="K56" s="181">
        <v>0</v>
      </c>
      <c r="L56" s="181">
        <v>0</v>
      </c>
      <c r="M56" s="181">
        <v>0</v>
      </c>
      <c r="N56" s="181">
        <v>0</v>
      </c>
      <c r="O56" s="181">
        <v>0</v>
      </c>
      <c r="P56" s="181">
        <v>0</v>
      </c>
      <c r="Q56" s="181">
        <v>0</v>
      </c>
      <c r="R56" s="181">
        <v>0</v>
      </c>
      <c r="S56" s="181">
        <v>0</v>
      </c>
      <c r="T56" s="211">
        <v>0</v>
      </c>
      <c r="U56" s="213">
        <f t="shared" si="49"/>
        <v>0</v>
      </c>
      <c r="V56" s="24"/>
      <c r="W56" s="78">
        <f t="shared" si="50"/>
        <v>0</v>
      </c>
      <c r="X56" s="79">
        <f t="shared" si="9"/>
        <v>0</v>
      </c>
      <c r="Y56" s="79">
        <f t="shared" si="10"/>
        <v>0</v>
      </c>
      <c r="Z56" s="79">
        <f t="shared" si="11"/>
        <v>0</v>
      </c>
      <c r="AA56" s="79">
        <f t="shared" si="51"/>
        <v>0</v>
      </c>
      <c r="AB56" s="217">
        <f t="shared" si="52"/>
        <v>0</v>
      </c>
      <c r="AC56" s="105">
        <f t="shared" si="53"/>
        <v>0</v>
      </c>
      <c r="AD56" s="79">
        <f t="shared" si="54"/>
        <v>0</v>
      </c>
      <c r="AE56" s="79">
        <f t="shared" si="55"/>
        <v>0</v>
      </c>
      <c r="AF56" s="79">
        <f t="shared" si="56"/>
        <v>0</v>
      </c>
      <c r="AG56" s="79">
        <f t="shared" si="57"/>
        <v>0</v>
      </c>
      <c r="AH56" s="79">
        <f t="shared" si="58"/>
        <v>0</v>
      </c>
      <c r="AI56" s="79">
        <f t="shared" si="59"/>
        <v>0</v>
      </c>
      <c r="AJ56" s="79">
        <f t="shared" si="60"/>
        <v>0</v>
      </c>
      <c r="AK56" s="79">
        <f t="shared" si="61"/>
        <v>0</v>
      </c>
      <c r="AL56" s="79">
        <f t="shared" si="62"/>
        <v>0</v>
      </c>
      <c r="AM56" s="79">
        <f t="shared" si="63"/>
        <v>0</v>
      </c>
      <c r="AN56" s="209">
        <f t="shared" si="64"/>
        <v>0</v>
      </c>
      <c r="AO56" s="214">
        <f t="shared" si="65"/>
        <v>0</v>
      </c>
    </row>
    <row r="57" spans="1:41" x14ac:dyDescent="0.25">
      <c r="A57" s="1" t="s">
        <v>95</v>
      </c>
      <c r="B57" t="s">
        <v>96</v>
      </c>
      <c r="C57" s="75">
        <f t="shared" si="42"/>
        <v>0</v>
      </c>
      <c r="D57" s="76">
        <f t="shared" si="43"/>
        <v>0</v>
      </c>
      <c r="E57" s="76">
        <f t="shared" si="44"/>
        <v>0</v>
      </c>
      <c r="F57" s="76">
        <f t="shared" si="45"/>
        <v>0</v>
      </c>
      <c r="G57" s="76">
        <f t="shared" si="47"/>
        <v>0</v>
      </c>
      <c r="H57" s="103">
        <f t="shared" si="48"/>
        <v>0</v>
      </c>
      <c r="I57" s="181">
        <v>0</v>
      </c>
      <c r="J57" s="181">
        <v>0</v>
      </c>
      <c r="K57" s="181">
        <v>0</v>
      </c>
      <c r="L57" s="181">
        <v>0</v>
      </c>
      <c r="M57" s="181">
        <v>0</v>
      </c>
      <c r="N57" s="181">
        <v>0</v>
      </c>
      <c r="O57" s="181">
        <v>0</v>
      </c>
      <c r="P57" s="181">
        <v>0</v>
      </c>
      <c r="Q57" s="181">
        <v>0</v>
      </c>
      <c r="R57" s="181">
        <v>0</v>
      </c>
      <c r="S57" s="181">
        <v>0</v>
      </c>
      <c r="T57" s="211">
        <v>0</v>
      </c>
      <c r="U57" s="213">
        <f t="shared" si="49"/>
        <v>0</v>
      </c>
      <c r="V57" s="24"/>
      <c r="W57" s="78">
        <f t="shared" si="50"/>
        <v>0</v>
      </c>
      <c r="X57" s="79">
        <f t="shared" si="9"/>
        <v>0</v>
      </c>
      <c r="Y57" s="79">
        <f t="shared" si="10"/>
        <v>0</v>
      </c>
      <c r="Z57" s="79">
        <f t="shared" si="11"/>
        <v>0</v>
      </c>
      <c r="AA57" s="79">
        <f t="shared" si="51"/>
        <v>0</v>
      </c>
      <c r="AB57" s="217">
        <f t="shared" si="52"/>
        <v>0</v>
      </c>
      <c r="AC57" s="105">
        <f t="shared" si="53"/>
        <v>0</v>
      </c>
      <c r="AD57" s="79">
        <f t="shared" si="54"/>
        <v>0</v>
      </c>
      <c r="AE57" s="79">
        <f t="shared" si="55"/>
        <v>0</v>
      </c>
      <c r="AF57" s="79">
        <f t="shared" si="56"/>
        <v>0</v>
      </c>
      <c r="AG57" s="79">
        <f t="shared" si="57"/>
        <v>0</v>
      </c>
      <c r="AH57" s="79">
        <f t="shared" si="58"/>
        <v>0</v>
      </c>
      <c r="AI57" s="79">
        <f t="shared" si="59"/>
        <v>0</v>
      </c>
      <c r="AJ57" s="79">
        <f t="shared" si="60"/>
        <v>0</v>
      </c>
      <c r="AK57" s="79">
        <f t="shared" si="61"/>
        <v>0</v>
      </c>
      <c r="AL57" s="79">
        <f t="shared" si="62"/>
        <v>0</v>
      </c>
      <c r="AM57" s="79">
        <f t="shared" si="63"/>
        <v>0</v>
      </c>
      <c r="AN57" s="209">
        <f t="shared" si="64"/>
        <v>0</v>
      </c>
      <c r="AO57" s="214">
        <f t="shared" si="65"/>
        <v>0</v>
      </c>
    </row>
    <row r="58" spans="1:41" x14ac:dyDescent="0.25">
      <c r="A58" s="1" t="s">
        <v>97</v>
      </c>
      <c r="B58" t="s">
        <v>98</v>
      </c>
      <c r="C58" s="75">
        <f t="shared" si="42"/>
        <v>114581.98000000001</v>
      </c>
      <c r="D58" s="76">
        <f t="shared" si="43"/>
        <v>70674.066666666666</v>
      </c>
      <c r="E58" s="76">
        <f t="shared" si="44"/>
        <v>68246.710000000006</v>
      </c>
      <c r="F58" s="76">
        <f t="shared" si="45"/>
        <v>48000.71</v>
      </c>
      <c r="G58" s="76">
        <f t="shared" si="47"/>
        <v>61339.47</v>
      </c>
      <c r="H58" s="103">
        <f t="shared" si="48"/>
        <v>0.27788672292555677</v>
      </c>
      <c r="I58" s="181">
        <v>76382.149999999994</v>
      </c>
      <c r="J58" s="181">
        <v>56484</v>
      </c>
      <c r="K58" s="181">
        <v>79156.05</v>
      </c>
      <c r="L58" s="181">
        <v>71128</v>
      </c>
      <c r="M58" s="181">
        <v>71254.929999999993</v>
      </c>
      <c r="N58" s="181">
        <v>62357.2</v>
      </c>
      <c r="O58" s="181">
        <v>63870.59</v>
      </c>
      <c r="P58" s="181">
        <v>31180.49</v>
      </c>
      <c r="Q58" s="181">
        <v>48951.05</v>
      </c>
      <c r="R58" s="181">
        <v>49800.55</v>
      </c>
      <c r="S58" s="181">
        <v>79910.95</v>
      </c>
      <c r="T58" s="211">
        <v>54306.91</v>
      </c>
      <c r="U58" s="213">
        <f t="shared" si="49"/>
        <v>744782.87000000011</v>
      </c>
      <c r="V58" s="24"/>
      <c r="W58" s="78">
        <f t="shared" si="50"/>
        <v>0.30026893797981447</v>
      </c>
      <c r="X58" s="79">
        <f t="shared" si="9"/>
        <v>0.32049696013253881</v>
      </c>
      <c r="Y58" s="79">
        <f t="shared" si="10"/>
        <v>0.32394513789889895</v>
      </c>
      <c r="Z58" s="79">
        <f t="shared" si="11"/>
        <v>0.23805743050561659</v>
      </c>
      <c r="AA58" s="79">
        <f t="shared" si="51"/>
        <v>0.31622738942600165</v>
      </c>
      <c r="AB58" s="217">
        <f t="shared" si="52"/>
        <v>0.32836596931403389</v>
      </c>
      <c r="AC58" s="105">
        <f t="shared" si="53"/>
        <v>0.34344491906474817</v>
      </c>
      <c r="AD58" s="79">
        <f t="shared" si="54"/>
        <v>0.25648896557987466</v>
      </c>
      <c r="AE58" s="79">
        <f t="shared" si="55"/>
        <v>0.36157192972839641</v>
      </c>
      <c r="AF58" s="79">
        <f t="shared" si="56"/>
        <v>0.32974511603756967</v>
      </c>
      <c r="AG58" s="79">
        <f t="shared" si="57"/>
        <v>0.33939969706207368</v>
      </c>
      <c r="AH58" s="79">
        <f t="shared" si="58"/>
        <v>0.30216067179981682</v>
      </c>
      <c r="AI58" s="79">
        <f t="shared" si="59"/>
        <v>0.3115592942542304</v>
      </c>
      <c r="AJ58" s="79">
        <f t="shared" si="60"/>
        <v>0.1550442799106943</v>
      </c>
      <c r="AK58" s="79">
        <f t="shared" si="61"/>
        <v>0.24623883900500518</v>
      </c>
      <c r="AL58" s="79">
        <f t="shared" si="62"/>
        <v>0.25324073367810307</v>
      </c>
      <c r="AM58" s="79">
        <f t="shared" si="63"/>
        <v>0.41230316382548393</v>
      </c>
      <c r="AN58" s="209">
        <f t="shared" si="64"/>
        <v>0.2836625419824601</v>
      </c>
      <c r="AO58" s="214">
        <f t="shared" si="65"/>
        <v>3.5948601519284562</v>
      </c>
    </row>
    <row r="59" spans="1:41" x14ac:dyDescent="0.25">
      <c r="A59" s="1" t="s">
        <v>99</v>
      </c>
      <c r="B59" t="s">
        <v>100</v>
      </c>
      <c r="C59" s="75">
        <f t="shared" si="42"/>
        <v>914717.81384615367</v>
      </c>
      <c r="D59" s="76">
        <f t="shared" si="43"/>
        <v>570005.39</v>
      </c>
      <c r="E59" s="76">
        <f t="shared" si="44"/>
        <v>444787.68</v>
      </c>
      <c r="F59" s="76">
        <f t="shared" si="45"/>
        <v>495534.1866666667</v>
      </c>
      <c r="G59" s="76">
        <f t="shared" si="47"/>
        <v>471561.34</v>
      </c>
      <c r="H59" s="103">
        <f t="shared" si="48"/>
        <v>-4.8377785653752697E-2</v>
      </c>
      <c r="I59" s="181">
        <v>631233.79</v>
      </c>
      <c r="J59" s="181">
        <v>577471.63</v>
      </c>
      <c r="K59" s="181">
        <v>501310.75</v>
      </c>
      <c r="L59" s="181">
        <v>493782.63</v>
      </c>
      <c r="M59" s="181">
        <v>546906.03</v>
      </c>
      <c r="N59" s="181">
        <v>293674.38</v>
      </c>
      <c r="O59" s="181">
        <v>489858.8</v>
      </c>
      <c r="P59" s="181">
        <v>552102.77</v>
      </c>
      <c r="Q59" s="181">
        <v>444640.99</v>
      </c>
      <c r="R59" s="181">
        <v>491131.42</v>
      </c>
      <c r="S59" s="181">
        <v>489196.33</v>
      </c>
      <c r="T59" s="211">
        <v>434356.27</v>
      </c>
      <c r="U59" s="213">
        <f t="shared" si="49"/>
        <v>5945665.7899999991</v>
      </c>
      <c r="V59" s="24"/>
      <c r="W59" s="78">
        <f t="shared" si="50"/>
        <v>2.3970727902834472</v>
      </c>
      <c r="X59" s="79">
        <f t="shared" si="9"/>
        <v>2.5848943377744726</v>
      </c>
      <c r="Y59" s="79">
        <f t="shared" si="10"/>
        <v>2.1112637712987388</v>
      </c>
      <c r="Z59" s="79">
        <f t="shared" si="11"/>
        <v>2.4575802150750947</v>
      </c>
      <c r="AA59" s="79">
        <f t="shared" si="51"/>
        <v>2.4310710787430536</v>
      </c>
      <c r="AB59" s="217">
        <f t="shared" si="52"/>
        <v>-1.0786682025445539E-2</v>
      </c>
      <c r="AC59" s="105">
        <f t="shared" si="53"/>
        <v>2.8382814298561154</v>
      </c>
      <c r="AD59" s="79">
        <f t="shared" si="54"/>
        <v>2.6222487966578876</v>
      </c>
      <c r="AE59" s="79">
        <f t="shared" si="55"/>
        <v>2.2899057655237938</v>
      </c>
      <c r="AF59" s="79">
        <f t="shared" si="56"/>
        <v>2.2891464771494534</v>
      </c>
      <c r="AG59" s="79">
        <f t="shared" si="57"/>
        <v>2.6050090976641394</v>
      </c>
      <c r="AH59" s="79">
        <f t="shared" si="58"/>
        <v>1.4230409311385805</v>
      </c>
      <c r="AI59" s="79">
        <f t="shared" si="59"/>
        <v>2.3895201533636095</v>
      </c>
      <c r="AJ59" s="79">
        <f t="shared" si="60"/>
        <v>2.7453185120358814</v>
      </c>
      <c r="AK59" s="79">
        <f t="shared" si="61"/>
        <v>2.2366809527402598</v>
      </c>
      <c r="AL59" s="79">
        <f t="shared" si="62"/>
        <v>2.4974519585259314</v>
      </c>
      <c r="AM59" s="79">
        <f t="shared" si="63"/>
        <v>2.5240244871424444</v>
      </c>
      <c r="AN59" s="209">
        <f t="shared" si="64"/>
        <v>2.268783174631364</v>
      </c>
      <c r="AO59" s="214">
        <f t="shared" si="65"/>
        <v>28.729411736429459</v>
      </c>
    </row>
    <row r="60" spans="1:41" x14ac:dyDescent="0.25">
      <c r="A60" s="1" t="s">
        <v>101</v>
      </c>
      <c r="B60" t="s">
        <v>102</v>
      </c>
      <c r="C60" s="75">
        <f t="shared" si="42"/>
        <v>0</v>
      </c>
      <c r="D60" s="76">
        <f t="shared" si="43"/>
        <v>0</v>
      </c>
      <c r="E60" s="76">
        <f t="shared" si="44"/>
        <v>0</v>
      </c>
      <c r="F60" s="76">
        <f t="shared" si="45"/>
        <v>0</v>
      </c>
      <c r="G60" s="76">
        <f t="shared" si="47"/>
        <v>0</v>
      </c>
      <c r="H60" s="103">
        <f t="shared" si="48"/>
        <v>0</v>
      </c>
      <c r="I60" s="181">
        <v>0</v>
      </c>
      <c r="J60" s="181">
        <v>0</v>
      </c>
      <c r="K60" s="181">
        <v>0</v>
      </c>
      <c r="L60" s="181">
        <v>0</v>
      </c>
      <c r="M60" s="181">
        <v>0</v>
      </c>
      <c r="N60" s="181">
        <v>0</v>
      </c>
      <c r="O60" s="181">
        <v>0</v>
      </c>
      <c r="P60" s="181">
        <v>0</v>
      </c>
      <c r="Q60" s="181">
        <v>0</v>
      </c>
      <c r="R60" s="181">
        <v>0</v>
      </c>
      <c r="S60" s="181">
        <v>0</v>
      </c>
      <c r="T60" s="211">
        <v>0</v>
      </c>
      <c r="U60" s="213">
        <f t="shared" si="49"/>
        <v>0</v>
      </c>
      <c r="V60" s="24"/>
      <c r="W60" s="78">
        <f t="shared" si="50"/>
        <v>0</v>
      </c>
      <c r="X60" s="79">
        <f t="shared" si="9"/>
        <v>0</v>
      </c>
      <c r="Y60" s="79">
        <f t="shared" si="10"/>
        <v>0</v>
      </c>
      <c r="Z60" s="79">
        <f t="shared" si="11"/>
        <v>0</v>
      </c>
      <c r="AA60" s="79">
        <f t="shared" si="51"/>
        <v>0</v>
      </c>
      <c r="AB60" s="217">
        <f t="shared" si="52"/>
        <v>0</v>
      </c>
      <c r="AC60" s="105">
        <f t="shared" si="53"/>
        <v>0</v>
      </c>
      <c r="AD60" s="79">
        <f t="shared" si="54"/>
        <v>0</v>
      </c>
      <c r="AE60" s="79">
        <f t="shared" si="55"/>
        <v>0</v>
      </c>
      <c r="AF60" s="79">
        <f t="shared" si="56"/>
        <v>0</v>
      </c>
      <c r="AG60" s="79">
        <f t="shared" si="57"/>
        <v>0</v>
      </c>
      <c r="AH60" s="79">
        <f t="shared" si="58"/>
        <v>0</v>
      </c>
      <c r="AI60" s="79">
        <f t="shared" si="59"/>
        <v>0</v>
      </c>
      <c r="AJ60" s="79">
        <f t="shared" si="60"/>
        <v>0</v>
      </c>
      <c r="AK60" s="79">
        <f t="shared" si="61"/>
        <v>0</v>
      </c>
      <c r="AL60" s="79">
        <f t="shared" si="62"/>
        <v>0</v>
      </c>
      <c r="AM60" s="79">
        <f t="shared" si="63"/>
        <v>0</v>
      </c>
      <c r="AN60" s="209">
        <f t="shared" si="64"/>
        <v>0</v>
      </c>
      <c r="AO60" s="214">
        <f t="shared" si="65"/>
        <v>0</v>
      </c>
    </row>
    <row r="61" spans="1:41" x14ac:dyDescent="0.25">
      <c r="A61" s="1" t="s">
        <v>103</v>
      </c>
      <c r="B61" t="s">
        <v>104</v>
      </c>
      <c r="C61" s="75">
        <f t="shared" si="42"/>
        <v>0</v>
      </c>
      <c r="D61" s="76">
        <f t="shared" si="43"/>
        <v>0</v>
      </c>
      <c r="E61" s="76">
        <f t="shared" si="44"/>
        <v>0</v>
      </c>
      <c r="F61" s="76">
        <f t="shared" si="45"/>
        <v>0</v>
      </c>
      <c r="G61" s="76">
        <f t="shared" si="47"/>
        <v>0</v>
      </c>
      <c r="H61" s="103">
        <f t="shared" si="48"/>
        <v>0</v>
      </c>
      <c r="I61" s="181">
        <v>0</v>
      </c>
      <c r="J61" s="181">
        <v>0</v>
      </c>
      <c r="K61" s="181">
        <v>0</v>
      </c>
      <c r="L61" s="181">
        <v>0</v>
      </c>
      <c r="M61" s="181">
        <v>0</v>
      </c>
      <c r="N61" s="181">
        <v>0</v>
      </c>
      <c r="O61" s="181">
        <v>0</v>
      </c>
      <c r="P61" s="181">
        <v>0</v>
      </c>
      <c r="Q61" s="181">
        <v>0</v>
      </c>
      <c r="R61" s="181">
        <v>0</v>
      </c>
      <c r="S61" s="181">
        <v>0</v>
      </c>
      <c r="T61" s="211">
        <v>0</v>
      </c>
      <c r="U61" s="213">
        <f t="shared" si="49"/>
        <v>0</v>
      </c>
      <c r="V61" s="24"/>
      <c r="W61" s="78">
        <f t="shared" si="50"/>
        <v>0</v>
      </c>
      <c r="X61" s="79">
        <f t="shared" si="9"/>
        <v>0</v>
      </c>
      <c r="Y61" s="79">
        <f t="shared" si="10"/>
        <v>0</v>
      </c>
      <c r="Z61" s="79">
        <f t="shared" si="11"/>
        <v>0</v>
      </c>
      <c r="AA61" s="79">
        <f t="shared" si="51"/>
        <v>0</v>
      </c>
      <c r="AB61" s="217">
        <f t="shared" si="52"/>
        <v>0</v>
      </c>
      <c r="AC61" s="105">
        <f t="shared" si="53"/>
        <v>0</v>
      </c>
      <c r="AD61" s="79">
        <f t="shared" si="54"/>
        <v>0</v>
      </c>
      <c r="AE61" s="79">
        <f t="shared" si="55"/>
        <v>0</v>
      </c>
      <c r="AF61" s="79">
        <f t="shared" si="56"/>
        <v>0</v>
      </c>
      <c r="AG61" s="79">
        <f t="shared" si="57"/>
        <v>0</v>
      </c>
      <c r="AH61" s="79">
        <f t="shared" si="58"/>
        <v>0</v>
      </c>
      <c r="AI61" s="79">
        <f t="shared" si="59"/>
        <v>0</v>
      </c>
      <c r="AJ61" s="79">
        <f t="shared" si="60"/>
        <v>0</v>
      </c>
      <c r="AK61" s="79">
        <f t="shared" si="61"/>
        <v>0</v>
      </c>
      <c r="AL61" s="79">
        <f t="shared" si="62"/>
        <v>0</v>
      </c>
      <c r="AM61" s="79">
        <f t="shared" si="63"/>
        <v>0</v>
      </c>
      <c r="AN61" s="209">
        <f t="shared" si="64"/>
        <v>0</v>
      </c>
      <c r="AO61" s="214">
        <f t="shared" si="65"/>
        <v>0</v>
      </c>
    </row>
    <row r="62" spans="1:41" x14ac:dyDescent="0.25">
      <c r="A62" s="1" t="s">
        <v>105</v>
      </c>
      <c r="B62" t="s">
        <v>106</v>
      </c>
      <c r="C62" s="75">
        <f t="shared" si="42"/>
        <v>0</v>
      </c>
      <c r="D62" s="76">
        <f t="shared" si="43"/>
        <v>0</v>
      </c>
      <c r="E62" s="76">
        <f t="shared" si="44"/>
        <v>0</v>
      </c>
      <c r="F62" s="76">
        <f t="shared" si="45"/>
        <v>0</v>
      </c>
      <c r="G62" s="76">
        <f t="shared" si="47"/>
        <v>0</v>
      </c>
      <c r="H62" s="103">
        <f t="shared" si="48"/>
        <v>0</v>
      </c>
      <c r="I62" s="181">
        <v>0</v>
      </c>
      <c r="J62" s="181">
        <v>0</v>
      </c>
      <c r="K62" s="181">
        <v>0</v>
      </c>
      <c r="L62" s="181">
        <v>0</v>
      </c>
      <c r="M62" s="181">
        <v>0</v>
      </c>
      <c r="N62" s="181">
        <v>0</v>
      </c>
      <c r="O62" s="181">
        <v>0</v>
      </c>
      <c r="P62" s="181">
        <v>0</v>
      </c>
      <c r="Q62" s="181">
        <v>0</v>
      </c>
      <c r="R62" s="181">
        <v>0</v>
      </c>
      <c r="S62" s="181">
        <v>0</v>
      </c>
      <c r="T62" s="211">
        <v>0</v>
      </c>
      <c r="U62" s="213">
        <f t="shared" si="49"/>
        <v>0</v>
      </c>
      <c r="V62" s="24"/>
      <c r="W62" s="78">
        <f t="shared" si="50"/>
        <v>0</v>
      </c>
      <c r="X62" s="79">
        <f t="shared" si="9"/>
        <v>0</v>
      </c>
      <c r="Y62" s="79">
        <f t="shared" si="10"/>
        <v>0</v>
      </c>
      <c r="Z62" s="79">
        <f t="shared" si="11"/>
        <v>0</v>
      </c>
      <c r="AA62" s="79">
        <f t="shared" si="51"/>
        <v>0</v>
      </c>
      <c r="AB62" s="217">
        <f t="shared" si="52"/>
        <v>0</v>
      </c>
      <c r="AC62" s="105">
        <f t="shared" si="53"/>
        <v>0</v>
      </c>
      <c r="AD62" s="79">
        <f t="shared" si="54"/>
        <v>0</v>
      </c>
      <c r="AE62" s="79">
        <f t="shared" si="55"/>
        <v>0</v>
      </c>
      <c r="AF62" s="79">
        <f t="shared" si="56"/>
        <v>0</v>
      </c>
      <c r="AG62" s="79">
        <f t="shared" si="57"/>
        <v>0</v>
      </c>
      <c r="AH62" s="79">
        <f t="shared" si="58"/>
        <v>0</v>
      </c>
      <c r="AI62" s="79">
        <f t="shared" si="59"/>
        <v>0</v>
      </c>
      <c r="AJ62" s="79">
        <f t="shared" si="60"/>
        <v>0</v>
      </c>
      <c r="AK62" s="79">
        <f t="shared" si="61"/>
        <v>0</v>
      </c>
      <c r="AL62" s="79">
        <f t="shared" si="62"/>
        <v>0</v>
      </c>
      <c r="AM62" s="79">
        <f t="shared" si="63"/>
        <v>0</v>
      </c>
      <c r="AN62" s="209">
        <f t="shared" si="64"/>
        <v>0</v>
      </c>
      <c r="AO62" s="214">
        <f t="shared" si="65"/>
        <v>0</v>
      </c>
    </row>
    <row r="63" spans="1:41" x14ac:dyDescent="0.25">
      <c r="A63" s="1" t="s">
        <v>107</v>
      </c>
      <c r="B63" t="s">
        <v>108</v>
      </c>
      <c r="C63" s="75">
        <f t="shared" si="42"/>
        <v>0</v>
      </c>
      <c r="D63" s="76">
        <f t="shared" si="43"/>
        <v>0</v>
      </c>
      <c r="E63" s="76">
        <f t="shared" si="44"/>
        <v>0</v>
      </c>
      <c r="F63" s="76">
        <f t="shared" si="45"/>
        <v>0</v>
      </c>
      <c r="G63" s="76">
        <f t="shared" si="47"/>
        <v>0</v>
      </c>
      <c r="H63" s="103">
        <f t="shared" si="48"/>
        <v>0</v>
      </c>
      <c r="I63" s="181">
        <v>0</v>
      </c>
      <c r="J63" s="181">
        <v>0</v>
      </c>
      <c r="K63" s="181">
        <v>0</v>
      </c>
      <c r="L63" s="181">
        <v>0</v>
      </c>
      <c r="M63" s="181">
        <v>0</v>
      </c>
      <c r="N63" s="181">
        <v>0</v>
      </c>
      <c r="O63" s="181">
        <v>0</v>
      </c>
      <c r="P63" s="181">
        <v>0</v>
      </c>
      <c r="Q63" s="181">
        <v>0</v>
      </c>
      <c r="R63" s="181">
        <v>0</v>
      </c>
      <c r="S63" s="181">
        <v>0</v>
      </c>
      <c r="T63" s="211">
        <v>0</v>
      </c>
      <c r="U63" s="213">
        <f t="shared" si="49"/>
        <v>0</v>
      </c>
      <c r="V63" s="24"/>
      <c r="W63" s="78">
        <f t="shared" si="50"/>
        <v>0</v>
      </c>
      <c r="X63" s="79">
        <f t="shared" si="9"/>
        <v>0</v>
      </c>
      <c r="Y63" s="79">
        <f t="shared" si="10"/>
        <v>0</v>
      </c>
      <c r="Z63" s="79">
        <f t="shared" si="11"/>
        <v>0</v>
      </c>
      <c r="AA63" s="79">
        <f t="shared" si="51"/>
        <v>0</v>
      </c>
      <c r="AB63" s="217">
        <f t="shared" si="52"/>
        <v>0</v>
      </c>
      <c r="AC63" s="105">
        <f t="shared" si="53"/>
        <v>0</v>
      </c>
      <c r="AD63" s="79">
        <f t="shared" si="54"/>
        <v>0</v>
      </c>
      <c r="AE63" s="79">
        <f t="shared" si="55"/>
        <v>0</v>
      </c>
      <c r="AF63" s="79">
        <f t="shared" si="56"/>
        <v>0</v>
      </c>
      <c r="AG63" s="79">
        <f t="shared" si="57"/>
        <v>0</v>
      </c>
      <c r="AH63" s="79">
        <f t="shared" si="58"/>
        <v>0</v>
      </c>
      <c r="AI63" s="79">
        <f t="shared" si="59"/>
        <v>0</v>
      </c>
      <c r="AJ63" s="79">
        <f t="shared" si="60"/>
        <v>0</v>
      </c>
      <c r="AK63" s="79">
        <f t="shared" si="61"/>
        <v>0</v>
      </c>
      <c r="AL63" s="79">
        <f t="shared" si="62"/>
        <v>0</v>
      </c>
      <c r="AM63" s="79">
        <f t="shared" si="63"/>
        <v>0</v>
      </c>
      <c r="AN63" s="209">
        <f t="shared" si="64"/>
        <v>0</v>
      </c>
      <c r="AO63" s="214">
        <f t="shared" si="65"/>
        <v>0</v>
      </c>
    </row>
    <row r="64" spans="1:41" x14ac:dyDescent="0.25">
      <c r="A64" s="1" t="s">
        <v>109</v>
      </c>
      <c r="B64" t="s">
        <v>110</v>
      </c>
      <c r="C64" s="75">
        <f t="shared" si="42"/>
        <v>0</v>
      </c>
      <c r="D64" s="76">
        <f t="shared" si="43"/>
        <v>0</v>
      </c>
      <c r="E64" s="76">
        <f t="shared" si="44"/>
        <v>0</v>
      </c>
      <c r="F64" s="76">
        <f t="shared" si="45"/>
        <v>0</v>
      </c>
      <c r="G64" s="76">
        <f t="shared" si="47"/>
        <v>0</v>
      </c>
      <c r="H64" s="103">
        <f t="shared" si="48"/>
        <v>0</v>
      </c>
      <c r="I64" s="181">
        <v>0</v>
      </c>
      <c r="J64" s="181">
        <v>0</v>
      </c>
      <c r="K64" s="181">
        <v>0</v>
      </c>
      <c r="L64" s="181">
        <v>0</v>
      </c>
      <c r="M64" s="181">
        <v>0</v>
      </c>
      <c r="N64" s="181">
        <v>0</v>
      </c>
      <c r="O64" s="181">
        <v>0</v>
      </c>
      <c r="P64" s="181">
        <v>0</v>
      </c>
      <c r="Q64" s="181">
        <v>0</v>
      </c>
      <c r="R64" s="181">
        <v>0</v>
      </c>
      <c r="S64" s="181">
        <v>0</v>
      </c>
      <c r="T64" s="211">
        <v>0</v>
      </c>
      <c r="U64" s="213">
        <f t="shared" si="49"/>
        <v>0</v>
      </c>
      <c r="V64" s="24"/>
      <c r="W64" s="78">
        <f t="shared" si="50"/>
        <v>0</v>
      </c>
      <c r="X64" s="79">
        <f t="shared" si="9"/>
        <v>0</v>
      </c>
      <c r="Y64" s="79">
        <f t="shared" si="10"/>
        <v>0</v>
      </c>
      <c r="Z64" s="79">
        <f t="shared" si="11"/>
        <v>0</v>
      </c>
      <c r="AA64" s="79">
        <f t="shared" si="51"/>
        <v>0</v>
      </c>
      <c r="AB64" s="217">
        <f t="shared" si="52"/>
        <v>0</v>
      </c>
      <c r="AC64" s="105">
        <f t="shared" si="53"/>
        <v>0</v>
      </c>
      <c r="AD64" s="79">
        <f t="shared" si="54"/>
        <v>0</v>
      </c>
      <c r="AE64" s="79">
        <f t="shared" si="55"/>
        <v>0</v>
      </c>
      <c r="AF64" s="79">
        <f t="shared" si="56"/>
        <v>0</v>
      </c>
      <c r="AG64" s="79">
        <f t="shared" si="57"/>
        <v>0</v>
      </c>
      <c r="AH64" s="79">
        <f t="shared" si="58"/>
        <v>0</v>
      </c>
      <c r="AI64" s="79">
        <f t="shared" si="59"/>
        <v>0</v>
      </c>
      <c r="AJ64" s="79">
        <f t="shared" si="60"/>
        <v>0</v>
      </c>
      <c r="AK64" s="79">
        <f t="shared" si="61"/>
        <v>0</v>
      </c>
      <c r="AL64" s="79">
        <f t="shared" si="62"/>
        <v>0</v>
      </c>
      <c r="AM64" s="79">
        <f t="shared" si="63"/>
        <v>0</v>
      </c>
      <c r="AN64" s="209">
        <f t="shared" si="64"/>
        <v>0</v>
      </c>
      <c r="AO64" s="214">
        <f t="shared" si="65"/>
        <v>0</v>
      </c>
    </row>
    <row r="65" spans="1:41" x14ac:dyDescent="0.25">
      <c r="A65" s="1" t="s">
        <v>111</v>
      </c>
      <c r="B65" t="s">
        <v>112</v>
      </c>
      <c r="C65" s="75">
        <f t="shared" si="42"/>
        <v>0</v>
      </c>
      <c r="D65" s="76">
        <f t="shared" si="43"/>
        <v>0</v>
      </c>
      <c r="E65" s="76">
        <f t="shared" si="44"/>
        <v>0</v>
      </c>
      <c r="F65" s="76">
        <f t="shared" si="45"/>
        <v>0</v>
      </c>
      <c r="G65" s="76">
        <f t="shared" si="47"/>
        <v>0</v>
      </c>
      <c r="H65" s="103">
        <f t="shared" si="48"/>
        <v>0</v>
      </c>
      <c r="I65" s="181">
        <v>0</v>
      </c>
      <c r="J65" s="181">
        <v>0</v>
      </c>
      <c r="K65" s="181">
        <v>0</v>
      </c>
      <c r="L65" s="181">
        <v>0</v>
      </c>
      <c r="M65" s="181">
        <v>0</v>
      </c>
      <c r="N65" s="181">
        <v>0</v>
      </c>
      <c r="O65" s="181">
        <v>0</v>
      </c>
      <c r="P65" s="181">
        <v>0</v>
      </c>
      <c r="Q65" s="181">
        <v>0</v>
      </c>
      <c r="R65" s="181">
        <v>0</v>
      </c>
      <c r="S65" s="181">
        <v>0</v>
      </c>
      <c r="T65" s="211">
        <v>0</v>
      </c>
      <c r="U65" s="213">
        <f t="shared" si="49"/>
        <v>0</v>
      </c>
      <c r="V65" s="24"/>
      <c r="W65" s="78">
        <f t="shared" si="50"/>
        <v>0</v>
      </c>
      <c r="X65" s="79">
        <f t="shared" si="9"/>
        <v>0</v>
      </c>
      <c r="Y65" s="79">
        <f t="shared" si="10"/>
        <v>0</v>
      </c>
      <c r="Z65" s="79">
        <f t="shared" si="11"/>
        <v>0</v>
      </c>
      <c r="AA65" s="79">
        <f t="shared" si="51"/>
        <v>0</v>
      </c>
      <c r="AB65" s="217">
        <f t="shared" si="52"/>
        <v>0</v>
      </c>
      <c r="AC65" s="105">
        <f t="shared" si="53"/>
        <v>0</v>
      </c>
      <c r="AD65" s="79">
        <f t="shared" si="54"/>
        <v>0</v>
      </c>
      <c r="AE65" s="79">
        <f t="shared" si="55"/>
        <v>0</v>
      </c>
      <c r="AF65" s="79">
        <f t="shared" si="56"/>
        <v>0</v>
      </c>
      <c r="AG65" s="79">
        <f t="shared" si="57"/>
        <v>0</v>
      </c>
      <c r="AH65" s="79">
        <f t="shared" si="58"/>
        <v>0</v>
      </c>
      <c r="AI65" s="79">
        <f t="shared" si="59"/>
        <v>0</v>
      </c>
      <c r="AJ65" s="79">
        <f t="shared" si="60"/>
        <v>0</v>
      </c>
      <c r="AK65" s="79">
        <f t="shared" si="61"/>
        <v>0</v>
      </c>
      <c r="AL65" s="79">
        <f t="shared" si="62"/>
        <v>0</v>
      </c>
      <c r="AM65" s="79">
        <f t="shared" si="63"/>
        <v>0</v>
      </c>
      <c r="AN65" s="209">
        <f t="shared" si="64"/>
        <v>0</v>
      </c>
      <c r="AO65" s="214">
        <f t="shared" si="65"/>
        <v>0</v>
      </c>
    </row>
    <row r="66" spans="1:41" x14ac:dyDescent="0.25">
      <c r="A66" s="1" t="s">
        <v>113</v>
      </c>
      <c r="B66" t="s">
        <v>114</v>
      </c>
      <c r="C66" s="75">
        <f t="shared" si="42"/>
        <v>0</v>
      </c>
      <c r="D66" s="76">
        <f t="shared" si="43"/>
        <v>0</v>
      </c>
      <c r="E66" s="76">
        <f t="shared" si="44"/>
        <v>0</v>
      </c>
      <c r="F66" s="76">
        <f t="shared" si="45"/>
        <v>0</v>
      </c>
      <c r="G66" s="76">
        <f t="shared" si="47"/>
        <v>0</v>
      </c>
      <c r="H66" s="103">
        <f t="shared" si="48"/>
        <v>0</v>
      </c>
      <c r="I66" s="181">
        <v>0</v>
      </c>
      <c r="J66" s="181">
        <v>0</v>
      </c>
      <c r="K66" s="181">
        <v>0</v>
      </c>
      <c r="L66" s="181">
        <v>0</v>
      </c>
      <c r="M66" s="181">
        <v>0</v>
      </c>
      <c r="N66" s="181">
        <v>0</v>
      </c>
      <c r="O66" s="181">
        <v>0</v>
      </c>
      <c r="P66" s="181">
        <v>0</v>
      </c>
      <c r="Q66" s="181">
        <v>0</v>
      </c>
      <c r="R66" s="181">
        <v>0</v>
      </c>
      <c r="S66" s="181">
        <v>0</v>
      </c>
      <c r="T66" s="211">
        <v>0</v>
      </c>
      <c r="U66" s="213">
        <f t="shared" si="49"/>
        <v>0</v>
      </c>
      <c r="V66" s="24"/>
      <c r="W66" s="78">
        <f t="shared" si="50"/>
        <v>0</v>
      </c>
      <c r="X66" s="79">
        <f t="shared" si="9"/>
        <v>0</v>
      </c>
      <c r="Y66" s="79">
        <f t="shared" si="10"/>
        <v>0</v>
      </c>
      <c r="Z66" s="79">
        <f t="shared" si="11"/>
        <v>0</v>
      </c>
      <c r="AA66" s="79">
        <f t="shared" si="51"/>
        <v>0</v>
      </c>
      <c r="AB66" s="217">
        <f t="shared" si="52"/>
        <v>0</v>
      </c>
      <c r="AC66" s="105">
        <f t="shared" si="53"/>
        <v>0</v>
      </c>
      <c r="AD66" s="79">
        <f t="shared" si="54"/>
        <v>0</v>
      </c>
      <c r="AE66" s="79">
        <f t="shared" si="55"/>
        <v>0</v>
      </c>
      <c r="AF66" s="79">
        <f t="shared" si="56"/>
        <v>0</v>
      </c>
      <c r="AG66" s="79">
        <f t="shared" si="57"/>
        <v>0</v>
      </c>
      <c r="AH66" s="79">
        <f t="shared" si="58"/>
        <v>0</v>
      </c>
      <c r="AI66" s="79">
        <f t="shared" si="59"/>
        <v>0</v>
      </c>
      <c r="AJ66" s="79">
        <f t="shared" si="60"/>
        <v>0</v>
      </c>
      <c r="AK66" s="79">
        <f t="shared" si="61"/>
        <v>0</v>
      </c>
      <c r="AL66" s="79">
        <f t="shared" si="62"/>
        <v>0</v>
      </c>
      <c r="AM66" s="79">
        <f t="shared" si="63"/>
        <v>0</v>
      </c>
      <c r="AN66" s="209">
        <f t="shared" si="64"/>
        <v>0</v>
      </c>
      <c r="AO66" s="214">
        <f t="shared" si="65"/>
        <v>0</v>
      </c>
    </row>
    <row r="67" spans="1:41" x14ac:dyDescent="0.25">
      <c r="A67" s="1" t="s">
        <v>115</v>
      </c>
      <c r="B67" t="s">
        <v>116</v>
      </c>
      <c r="C67" s="75">
        <f t="shared" si="42"/>
        <v>0</v>
      </c>
      <c r="D67" s="76">
        <f t="shared" si="43"/>
        <v>0</v>
      </c>
      <c r="E67" s="76">
        <f t="shared" si="44"/>
        <v>0</v>
      </c>
      <c r="F67" s="76">
        <f t="shared" si="45"/>
        <v>0</v>
      </c>
      <c r="G67" s="76">
        <f t="shared" si="47"/>
        <v>0</v>
      </c>
      <c r="H67" s="103">
        <f t="shared" si="48"/>
        <v>0</v>
      </c>
      <c r="I67" s="181">
        <v>0</v>
      </c>
      <c r="J67" s="181">
        <v>0</v>
      </c>
      <c r="K67" s="181">
        <v>0</v>
      </c>
      <c r="L67" s="181">
        <v>0</v>
      </c>
      <c r="M67" s="181">
        <v>0</v>
      </c>
      <c r="N67" s="181">
        <v>0</v>
      </c>
      <c r="O67" s="181">
        <v>0</v>
      </c>
      <c r="P67" s="181">
        <v>0</v>
      </c>
      <c r="Q67" s="181">
        <v>0</v>
      </c>
      <c r="R67" s="181">
        <v>0</v>
      </c>
      <c r="S67" s="181">
        <v>0</v>
      </c>
      <c r="T67" s="211">
        <v>0</v>
      </c>
      <c r="U67" s="213">
        <f t="shared" si="49"/>
        <v>0</v>
      </c>
      <c r="V67" s="24"/>
      <c r="W67" s="78">
        <f t="shared" si="50"/>
        <v>0</v>
      </c>
      <c r="X67" s="79">
        <f t="shared" si="9"/>
        <v>0</v>
      </c>
      <c r="Y67" s="79">
        <f t="shared" si="10"/>
        <v>0</v>
      </c>
      <c r="Z67" s="79">
        <f t="shared" si="11"/>
        <v>0</v>
      </c>
      <c r="AA67" s="79">
        <f t="shared" si="51"/>
        <v>0</v>
      </c>
      <c r="AB67" s="217">
        <f t="shared" si="52"/>
        <v>0</v>
      </c>
      <c r="AC67" s="105">
        <f t="shared" si="53"/>
        <v>0</v>
      </c>
      <c r="AD67" s="79">
        <f t="shared" si="54"/>
        <v>0</v>
      </c>
      <c r="AE67" s="79">
        <f t="shared" si="55"/>
        <v>0</v>
      </c>
      <c r="AF67" s="79">
        <f t="shared" si="56"/>
        <v>0</v>
      </c>
      <c r="AG67" s="79">
        <f t="shared" si="57"/>
        <v>0</v>
      </c>
      <c r="AH67" s="79">
        <f t="shared" si="58"/>
        <v>0</v>
      </c>
      <c r="AI67" s="79">
        <f t="shared" si="59"/>
        <v>0</v>
      </c>
      <c r="AJ67" s="79">
        <f t="shared" si="60"/>
        <v>0</v>
      </c>
      <c r="AK67" s="79">
        <f t="shared" si="61"/>
        <v>0</v>
      </c>
      <c r="AL67" s="79">
        <f t="shared" si="62"/>
        <v>0</v>
      </c>
      <c r="AM67" s="79">
        <f t="shared" si="63"/>
        <v>0</v>
      </c>
      <c r="AN67" s="209">
        <f t="shared" si="64"/>
        <v>0</v>
      </c>
      <c r="AO67" s="214">
        <f t="shared" si="65"/>
        <v>0</v>
      </c>
    </row>
    <row r="68" spans="1:41" x14ac:dyDescent="0.25">
      <c r="A68" s="1" t="s">
        <v>117</v>
      </c>
      <c r="B68" t="s">
        <v>118</v>
      </c>
      <c r="C68" s="75">
        <f t="shared" si="42"/>
        <v>0</v>
      </c>
      <c r="D68" s="76">
        <f t="shared" si="43"/>
        <v>0</v>
      </c>
      <c r="E68" s="76">
        <f t="shared" si="44"/>
        <v>0</v>
      </c>
      <c r="F68" s="76">
        <f t="shared" si="45"/>
        <v>0</v>
      </c>
      <c r="G68" s="76">
        <f t="shared" si="47"/>
        <v>0</v>
      </c>
      <c r="H68" s="103">
        <f t="shared" si="48"/>
        <v>0</v>
      </c>
      <c r="I68" s="181">
        <v>0</v>
      </c>
      <c r="J68" s="181">
        <v>0</v>
      </c>
      <c r="K68" s="181">
        <v>0</v>
      </c>
      <c r="L68" s="181">
        <v>0</v>
      </c>
      <c r="M68" s="181">
        <v>0</v>
      </c>
      <c r="N68" s="181">
        <v>0</v>
      </c>
      <c r="O68" s="181">
        <v>0</v>
      </c>
      <c r="P68" s="181">
        <v>0</v>
      </c>
      <c r="Q68" s="181">
        <v>0</v>
      </c>
      <c r="R68" s="181">
        <v>0</v>
      </c>
      <c r="S68" s="181">
        <v>0</v>
      </c>
      <c r="T68" s="211">
        <v>0</v>
      </c>
      <c r="U68" s="213">
        <f t="shared" si="49"/>
        <v>0</v>
      </c>
      <c r="V68" s="24"/>
      <c r="W68" s="78">
        <f t="shared" si="50"/>
        <v>0</v>
      </c>
      <c r="X68" s="79">
        <f t="shared" si="9"/>
        <v>0</v>
      </c>
      <c r="Y68" s="79">
        <f t="shared" si="10"/>
        <v>0</v>
      </c>
      <c r="Z68" s="79">
        <f t="shared" si="11"/>
        <v>0</v>
      </c>
      <c r="AA68" s="79">
        <f t="shared" si="51"/>
        <v>0</v>
      </c>
      <c r="AB68" s="217">
        <f t="shared" si="52"/>
        <v>0</v>
      </c>
      <c r="AC68" s="105">
        <f t="shared" si="53"/>
        <v>0</v>
      </c>
      <c r="AD68" s="79">
        <f t="shared" si="54"/>
        <v>0</v>
      </c>
      <c r="AE68" s="79">
        <f t="shared" si="55"/>
        <v>0</v>
      </c>
      <c r="AF68" s="79">
        <f t="shared" si="56"/>
        <v>0</v>
      </c>
      <c r="AG68" s="79">
        <f t="shared" si="57"/>
        <v>0</v>
      </c>
      <c r="AH68" s="79">
        <f t="shared" si="58"/>
        <v>0</v>
      </c>
      <c r="AI68" s="79">
        <f t="shared" si="59"/>
        <v>0</v>
      </c>
      <c r="AJ68" s="79">
        <f t="shared" si="60"/>
        <v>0</v>
      </c>
      <c r="AK68" s="79">
        <f t="shared" si="61"/>
        <v>0</v>
      </c>
      <c r="AL68" s="79">
        <f t="shared" si="62"/>
        <v>0</v>
      </c>
      <c r="AM68" s="79">
        <f t="shared" si="63"/>
        <v>0</v>
      </c>
      <c r="AN68" s="209">
        <f t="shared" si="64"/>
        <v>0</v>
      </c>
      <c r="AO68" s="214">
        <f t="shared" si="65"/>
        <v>0</v>
      </c>
    </row>
    <row r="69" spans="1:41" x14ac:dyDescent="0.25">
      <c r="A69" s="1" t="s">
        <v>119</v>
      </c>
      <c r="B69" t="s">
        <v>120</v>
      </c>
      <c r="C69" s="75">
        <f t="shared" si="42"/>
        <v>0</v>
      </c>
      <c r="D69" s="76">
        <f t="shared" si="43"/>
        <v>0</v>
      </c>
      <c r="E69" s="76">
        <f t="shared" si="44"/>
        <v>0</v>
      </c>
      <c r="F69" s="76">
        <f t="shared" si="45"/>
        <v>0</v>
      </c>
      <c r="G69" s="76">
        <f t="shared" si="47"/>
        <v>0</v>
      </c>
      <c r="H69" s="103">
        <f t="shared" si="48"/>
        <v>0</v>
      </c>
      <c r="I69" s="181">
        <v>0</v>
      </c>
      <c r="J69" s="181">
        <v>0</v>
      </c>
      <c r="K69" s="181">
        <v>0</v>
      </c>
      <c r="L69" s="181">
        <v>0</v>
      </c>
      <c r="M69" s="181">
        <v>0</v>
      </c>
      <c r="N69" s="181">
        <v>0</v>
      </c>
      <c r="O69" s="181">
        <v>0</v>
      </c>
      <c r="P69" s="181">
        <v>0</v>
      </c>
      <c r="Q69" s="181">
        <v>0</v>
      </c>
      <c r="R69" s="181">
        <v>0</v>
      </c>
      <c r="S69" s="181">
        <v>0</v>
      </c>
      <c r="T69" s="211">
        <v>0</v>
      </c>
      <c r="U69" s="213">
        <f t="shared" si="49"/>
        <v>0</v>
      </c>
      <c r="V69" s="24"/>
      <c r="W69" s="78">
        <f t="shared" si="50"/>
        <v>0</v>
      </c>
      <c r="X69" s="79">
        <f t="shared" si="9"/>
        <v>0</v>
      </c>
      <c r="Y69" s="79">
        <f t="shared" si="10"/>
        <v>0</v>
      </c>
      <c r="Z69" s="79">
        <f t="shared" si="11"/>
        <v>0</v>
      </c>
      <c r="AA69" s="79">
        <f t="shared" si="51"/>
        <v>0</v>
      </c>
      <c r="AB69" s="217">
        <f t="shared" si="52"/>
        <v>0</v>
      </c>
      <c r="AC69" s="105">
        <f t="shared" si="53"/>
        <v>0</v>
      </c>
      <c r="AD69" s="79">
        <f t="shared" si="54"/>
        <v>0</v>
      </c>
      <c r="AE69" s="79">
        <f t="shared" si="55"/>
        <v>0</v>
      </c>
      <c r="AF69" s="79">
        <f t="shared" si="56"/>
        <v>0</v>
      </c>
      <c r="AG69" s="79">
        <f t="shared" si="57"/>
        <v>0</v>
      </c>
      <c r="AH69" s="79">
        <f t="shared" si="58"/>
        <v>0</v>
      </c>
      <c r="AI69" s="79">
        <f t="shared" si="59"/>
        <v>0</v>
      </c>
      <c r="AJ69" s="79">
        <f t="shared" si="60"/>
        <v>0</v>
      </c>
      <c r="AK69" s="79">
        <f t="shared" si="61"/>
        <v>0</v>
      </c>
      <c r="AL69" s="79">
        <f t="shared" si="62"/>
        <v>0</v>
      </c>
      <c r="AM69" s="79">
        <f t="shared" si="63"/>
        <v>0</v>
      </c>
      <c r="AN69" s="209">
        <f t="shared" si="64"/>
        <v>0</v>
      </c>
      <c r="AO69" s="214">
        <f t="shared" si="65"/>
        <v>0</v>
      </c>
    </row>
    <row r="70" spans="1:41" x14ac:dyDescent="0.25">
      <c r="A70" s="1" t="s">
        <v>121</v>
      </c>
      <c r="B70" t="s">
        <v>122</v>
      </c>
      <c r="C70" s="75">
        <f t="shared" si="42"/>
        <v>0</v>
      </c>
      <c r="D70" s="76">
        <f t="shared" si="43"/>
        <v>0</v>
      </c>
      <c r="E70" s="76">
        <f t="shared" si="44"/>
        <v>0</v>
      </c>
      <c r="F70" s="76">
        <f t="shared" si="45"/>
        <v>0</v>
      </c>
      <c r="G70" s="76">
        <f t="shared" si="47"/>
        <v>0</v>
      </c>
      <c r="H70" s="103">
        <f t="shared" si="48"/>
        <v>0</v>
      </c>
      <c r="I70" s="181">
        <v>0</v>
      </c>
      <c r="J70" s="181">
        <v>0</v>
      </c>
      <c r="K70" s="181">
        <v>0</v>
      </c>
      <c r="L70" s="181">
        <v>0</v>
      </c>
      <c r="M70" s="181">
        <v>0</v>
      </c>
      <c r="N70" s="181">
        <v>0</v>
      </c>
      <c r="O70" s="181">
        <v>0</v>
      </c>
      <c r="P70" s="181">
        <v>0</v>
      </c>
      <c r="Q70" s="181">
        <v>0</v>
      </c>
      <c r="R70" s="181">
        <v>0</v>
      </c>
      <c r="S70" s="181">
        <v>0</v>
      </c>
      <c r="T70" s="211">
        <v>0</v>
      </c>
      <c r="U70" s="213">
        <f t="shared" si="49"/>
        <v>0</v>
      </c>
      <c r="V70" s="24"/>
      <c r="W70" s="78">
        <f t="shared" si="50"/>
        <v>0</v>
      </c>
      <c r="X70" s="79">
        <f t="shared" si="9"/>
        <v>0</v>
      </c>
      <c r="Y70" s="79">
        <f t="shared" si="10"/>
        <v>0</v>
      </c>
      <c r="Z70" s="79">
        <f t="shared" si="11"/>
        <v>0</v>
      </c>
      <c r="AA70" s="79">
        <f t="shared" si="51"/>
        <v>0</v>
      </c>
      <c r="AB70" s="217">
        <f t="shared" si="52"/>
        <v>0</v>
      </c>
      <c r="AC70" s="105">
        <f t="shared" si="53"/>
        <v>0</v>
      </c>
      <c r="AD70" s="79">
        <f t="shared" si="54"/>
        <v>0</v>
      </c>
      <c r="AE70" s="79">
        <f t="shared" si="55"/>
        <v>0</v>
      </c>
      <c r="AF70" s="79">
        <f t="shared" si="56"/>
        <v>0</v>
      </c>
      <c r="AG70" s="79">
        <f t="shared" si="57"/>
        <v>0</v>
      </c>
      <c r="AH70" s="79">
        <f t="shared" si="58"/>
        <v>0</v>
      </c>
      <c r="AI70" s="79">
        <f t="shared" si="59"/>
        <v>0</v>
      </c>
      <c r="AJ70" s="79">
        <f t="shared" si="60"/>
        <v>0</v>
      </c>
      <c r="AK70" s="79">
        <f t="shared" si="61"/>
        <v>0</v>
      </c>
      <c r="AL70" s="79">
        <f t="shared" si="62"/>
        <v>0</v>
      </c>
      <c r="AM70" s="79">
        <f t="shared" si="63"/>
        <v>0</v>
      </c>
      <c r="AN70" s="209">
        <f t="shared" si="64"/>
        <v>0</v>
      </c>
      <c r="AO70" s="214">
        <f t="shared" si="65"/>
        <v>0</v>
      </c>
    </row>
    <row r="71" spans="1:41" x14ac:dyDescent="0.25">
      <c r="A71" s="1" t="s">
        <v>123</v>
      </c>
      <c r="B71" t="s">
        <v>124</v>
      </c>
      <c r="C71" s="75">
        <f t="shared" si="42"/>
        <v>368074.12153846154</v>
      </c>
      <c r="D71" s="76">
        <f t="shared" si="43"/>
        <v>217835.04666666666</v>
      </c>
      <c r="E71" s="76">
        <f t="shared" si="44"/>
        <v>199373.9</v>
      </c>
      <c r="F71" s="76">
        <f t="shared" si="45"/>
        <v>183377.0266666667</v>
      </c>
      <c r="G71" s="76">
        <f t="shared" si="47"/>
        <v>196907.95666666667</v>
      </c>
      <c r="H71" s="103">
        <f t="shared" si="48"/>
        <v>7.3787487156697057E-2</v>
      </c>
      <c r="I71" s="181">
        <v>253099.57</v>
      </c>
      <c r="J71" s="181">
        <v>198941.8</v>
      </c>
      <c r="K71" s="181">
        <v>201463.77</v>
      </c>
      <c r="L71" s="181">
        <v>222894.32</v>
      </c>
      <c r="M71" s="181">
        <v>178217.08</v>
      </c>
      <c r="N71" s="181">
        <v>197010.3</v>
      </c>
      <c r="O71" s="181">
        <v>168466.43</v>
      </c>
      <c r="P71" s="181">
        <v>179676.21</v>
      </c>
      <c r="Q71" s="181">
        <v>201988.44</v>
      </c>
      <c r="R71" s="181">
        <v>194263.37</v>
      </c>
      <c r="S71" s="181">
        <v>207596.51</v>
      </c>
      <c r="T71" s="211">
        <v>188863.99</v>
      </c>
      <c r="U71" s="213">
        <f t="shared" si="49"/>
        <v>2392481.79</v>
      </c>
      <c r="V71" s="24"/>
      <c r="W71" s="78">
        <f t="shared" si="50"/>
        <v>0.96456027005474154</v>
      </c>
      <c r="X71" s="79">
        <f t="shared" si="9"/>
        <v>0.98785132312082979</v>
      </c>
      <c r="Y71" s="79">
        <f t="shared" si="10"/>
        <v>0.94636364930912109</v>
      </c>
      <c r="Z71" s="79">
        <f t="shared" si="11"/>
        <v>0.90945037650540184</v>
      </c>
      <c r="AA71" s="79">
        <f t="shared" si="51"/>
        <v>1.0151324928941878</v>
      </c>
      <c r="AB71" s="217">
        <f t="shared" si="52"/>
        <v>0.11620437917115786</v>
      </c>
      <c r="AC71" s="105">
        <f t="shared" si="53"/>
        <v>1.1380376348920864</v>
      </c>
      <c r="AD71" s="79">
        <f t="shared" si="54"/>
        <v>0.90337753155934963</v>
      </c>
      <c r="AE71" s="79">
        <f t="shared" si="55"/>
        <v>0.92025365198563869</v>
      </c>
      <c r="AF71" s="79">
        <f t="shared" si="56"/>
        <v>1.0333246177667752</v>
      </c>
      <c r="AG71" s="79">
        <f t="shared" si="57"/>
        <v>0.84887912967267454</v>
      </c>
      <c r="AH71" s="79">
        <f t="shared" si="58"/>
        <v>0.95464139825847616</v>
      </c>
      <c r="AI71" s="79">
        <f t="shared" si="59"/>
        <v>0.82177543743262293</v>
      </c>
      <c r="AJ71" s="79">
        <f t="shared" si="60"/>
        <v>0.89343588239096594</v>
      </c>
      <c r="AK71" s="79">
        <f t="shared" si="61"/>
        <v>1.016063985512714</v>
      </c>
      <c r="AL71" s="79">
        <f t="shared" si="62"/>
        <v>0.98784849455640134</v>
      </c>
      <c r="AM71" s="79">
        <f t="shared" si="63"/>
        <v>1.0711009926941018</v>
      </c>
      <c r="AN71" s="209">
        <f t="shared" si="64"/>
        <v>0.98649765733955253</v>
      </c>
      <c r="AO71" s="214">
        <f t="shared" si="65"/>
        <v>11.575236414061362</v>
      </c>
    </row>
    <row r="72" spans="1:41" x14ac:dyDescent="0.25">
      <c r="A72" s="1" t="s">
        <v>125</v>
      </c>
      <c r="B72" t="s">
        <v>126</v>
      </c>
      <c r="C72" s="75">
        <f t="shared" si="42"/>
        <v>437644.80923076929</v>
      </c>
      <c r="D72" s="76">
        <f t="shared" si="43"/>
        <v>332820.4366666667</v>
      </c>
      <c r="E72" s="76">
        <f t="shared" si="44"/>
        <v>312844.69666666666</v>
      </c>
      <c r="F72" s="76">
        <f t="shared" si="45"/>
        <v>150648.01666666666</v>
      </c>
      <c r="G72" s="76">
        <f t="shared" si="47"/>
        <v>151917.26999999999</v>
      </c>
      <c r="H72" s="103">
        <f t="shared" si="48"/>
        <v>8.4252906969346768E-3</v>
      </c>
      <c r="I72" s="181">
        <v>311793.68</v>
      </c>
      <c r="J72" s="181">
        <v>330368.96000000002</v>
      </c>
      <c r="K72" s="181">
        <v>356298.67</v>
      </c>
      <c r="L72" s="181">
        <v>300547.19</v>
      </c>
      <c r="M72" s="181">
        <v>292494.93</v>
      </c>
      <c r="N72" s="181">
        <v>345491.97</v>
      </c>
      <c r="O72" s="181">
        <v>127858.62</v>
      </c>
      <c r="P72" s="181">
        <v>134066.96</v>
      </c>
      <c r="Q72" s="181">
        <v>190018.47</v>
      </c>
      <c r="R72" s="181">
        <v>146778.26</v>
      </c>
      <c r="S72" s="181">
        <v>154330.22</v>
      </c>
      <c r="T72" s="211">
        <v>154643.32999999999</v>
      </c>
      <c r="U72" s="213">
        <f t="shared" si="49"/>
        <v>2844691.2600000002</v>
      </c>
      <c r="V72" s="24"/>
      <c r="W72" s="78">
        <f t="shared" si="50"/>
        <v>1.1468744219649682</v>
      </c>
      <c r="X72" s="79">
        <f t="shared" si="9"/>
        <v>1.5092939072651474</v>
      </c>
      <c r="Y72" s="79">
        <f t="shared" si="10"/>
        <v>1.4849729518481189</v>
      </c>
      <c r="Z72" s="79">
        <f t="shared" si="11"/>
        <v>0.74713227696911089</v>
      </c>
      <c r="AA72" s="79">
        <f t="shared" si="51"/>
        <v>0.7831890575648115</v>
      </c>
      <c r="AB72" s="217">
        <f t="shared" si="52"/>
        <v>4.8260236784270702E-2</v>
      </c>
      <c r="AC72" s="105">
        <f t="shared" si="53"/>
        <v>1.40195</v>
      </c>
      <c r="AD72" s="79">
        <f t="shared" si="54"/>
        <v>1.500176913995096</v>
      </c>
      <c r="AE72" s="79">
        <f t="shared" si="55"/>
        <v>1.6275142288120883</v>
      </c>
      <c r="AF72" s="79">
        <f t="shared" si="56"/>
        <v>1.3933186374046156</v>
      </c>
      <c r="AG72" s="79">
        <f t="shared" si="57"/>
        <v>1.3932045212056547</v>
      </c>
      <c r="AH72" s="79">
        <f t="shared" si="58"/>
        <v>1.6741304253020044</v>
      </c>
      <c r="AI72" s="79">
        <f t="shared" si="59"/>
        <v>0.6236914581737828</v>
      </c>
      <c r="AJ72" s="79">
        <f t="shared" si="60"/>
        <v>0.66664492036577538</v>
      </c>
      <c r="AK72" s="79">
        <f t="shared" si="61"/>
        <v>0.95585135441032221</v>
      </c>
      <c r="AL72" s="79">
        <f t="shared" si="62"/>
        <v>0.74638200281714495</v>
      </c>
      <c r="AM72" s="79">
        <f t="shared" si="63"/>
        <v>0.79627182482354397</v>
      </c>
      <c r="AN72" s="209">
        <f t="shared" si="64"/>
        <v>0.80775209063510378</v>
      </c>
      <c r="AO72" s="214">
        <f t="shared" si="65"/>
        <v>13.586888377945129</v>
      </c>
    </row>
    <row r="73" spans="1:41" x14ac:dyDescent="0.25">
      <c r="A73" s="1" t="s">
        <v>127</v>
      </c>
      <c r="B73" t="s">
        <v>128</v>
      </c>
      <c r="C73" s="75">
        <f t="shared" si="42"/>
        <v>81167.172307692308</v>
      </c>
      <c r="D73" s="76">
        <f t="shared" si="43"/>
        <v>135087.06333333332</v>
      </c>
      <c r="E73" s="76">
        <f t="shared" si="44"/>
        <v>31071.350000000002</v>
      </c>
      <c r="F73" s="76">
        <f t="shared" si="45"/>
        <v>2278.6766666666667</v>
      </c>
      <c r="G73" s="76">
        <f t="shared" si="47"/>
        <v>7425.1166666666659</v>
      </c>
      <c r="H73" s="103">
        <f t="shared" si="48"/>
        <v>2.2585213932648038</v>
      </c>
      <c r="I73" s="181">
        <v>39574.65</v>
      </c>
      <c r="J73" s="181">
        <v>116105.85</v>
      </c>
      <c r="K73" s="181">
        <v>249580.69</v>
      </c>
      <c r="L73" s="181">
        <v>62681.440000000002</v>
      </c>
      <c r="M73" s="181">
        <v>29583.45</v>
      </c>
      <c r="N73" s="181">
        <v>949.16</v>
      </c>
      <c r="O73" s="181">
        <v>2078.56</v>
      </c>
      <c r="P73" s="181">
        <v>1900.11</v>
      </c>
      <c r="Q73" s="181">
        <v>2857.36</v>
      </c>
      <c r="R73" s="181">
        <v>2763.71</v>
      </c>
      <c r="S73" s="181">
        <v>11197.84</v>
      </c>
      <c r="T73" s="211">
        <v>8313.7999999999993</v>
      </c>
      <c r="U73" s="213">
        <f t="shared" si="49"/>
        <v>527586.62</v>
      </c>
      <c r="V73" s="24"/>
      <c r="W73" s="78">
        <f t="shared" si="50"/>
        <v>0.21270343406227901</v>
      </c>
      <c r="X73" s="79">
        <f t="shared" si="9"/>
        <v>0.61260084771639589</v>
      </c>
      <c r="Y73" s="79">
        <f t="shared" si="10"/>
        <v>0.14748568481110597</v>
      </c>
      <c r="Z73" s="79">
        <f t="shared" si="11"/>
        <v>1.1300997677321232E-2</v>
      </c>
      <c r="AA73" s="79">
        <f t="shared" si="51"/>
        <v>3.8279190538873173E-2</v>
      </c>
      <c r="AB73" s="217">
        <f t="shared" si="52"/>
        <v>2.3872399262316102</v>
      </c>
      <c r="AC73" s="105">
        <f t="shared" si="53"/>
        <v>0.1779435701438849</v>
      </c>
      <c r="AD73" s="79">
        <f t="shared" si="54"/>
        <v>0.52722663699936434</v>
      </c>
      <c r="AE73" s="79">
        <f t="shared" si="55"/>
        <v>1.1400438969130557</v>
      </c>
      <c r="AF73" s="79">
        <f t="shared" si="56"/>
        <v>0.29058737355474584</v>
      </c>
      <c r="AG73" s="79">
        <f t="shared" si="57"/>
        <v>0.14091114773463401</v>
      </c>
      <c r="AH73" s="79">
        <f t="shared" si="58"/>
        <v>4.5992896288722732E-3</v>
      </c>
      <c r="AI73" s="79">
        <f t="shared" si="59"/>
        <v>1.0139168695092267E-2</v>
      </c>
      <c r="AJ73" s="79">
        <f t="shared" si="60"/>
        <v>9.448253914582783E-3</v>
      </c>
      <c r="AK73" s="79">
        <f t="shared" si="61"/>
        <v>1.4373399733393698E-2</v>
      </c>
      <c r="AL73" s="79">
        <f t="shared" si="62"/>
        <v>1.4053739327648192E-2</v>
      </c>
      <c r="AM73" s="79">
        <f t="shared" si="63"/>
        <v>5.7775622239649979E-2</v>
      </c>
      <c r="AN73" s="209">
        <f t="shared" si="64"/>
        <v>4.342566427612575E-2</v>
      </c>
      <c r="AO73" s="214">
        <f t="shared" si="65"/>
        <v>2.4305277631610496</v>
      </c>
    </row>
    <row r="74" spans="1:41" x14ac:dyDescent="0.25">
      <c r="A74" s="1" t="s">
        <v>129</v>
      </c>
      <c r="B74" t="s">
        <v>130</v>
      </c>
      <c r="C74" s="75">
        <f t="shared" si="42"/>
        <v>0</v>
      </c>
      <c r="D74" s="76">
        <f t="shared" si="43"/>
        <v>0</v>
      </c>
      <c r="E74" s="76">
        <f t="shared" si="44"/>
        <v>0</v>
      </c>
      <c r="F74" s="76">
        <f t="shared" si="45"/>
        <v>0</v>
      </c>
      <c r="G74" s="76">
        <f t="shared" si="47"/>
        <v>0</v>
      </c>
      <c r="H74" s="103">
        <f t="shared" si="48"/>
        <v>0</v>
      </c>
      <c r="I74" s="181">
        <v>0</v>
      </c>
      <c r="J74" s="181">
        <v>0</v>
      </c>
      <c r="K74" s="181">
        <v>0</v>
      </c>
      <c r="L74" s="181">
        <v>0</v>
      </c>
      <c r="M74" s="181">
        <v>0</v>
      </c>
      <c r="N74" s="181">
        <v>0</v>
      </c>
      <c r="O74" s="181">
        <v>0</v>
      </c>
      <c r="P74" s="181">
        <v>0</v>
      </c>
      <c r="Q74" s="181">
        <v>0</v>
      </c>
      <c r="R74" s="181">
        <v>0</v>
      </c>
      <c r="S74" s="181">
        <v>0</v>
      </c>
      <c r="T74" s="211">
        <v>0</v>
      </c>
      <c r="U74" s="213">
        <f t="shared" si="49"/>
        <v>0</v>
      </c>
      <c r="V74" s="24"/>
      <c r="W74" s="78">
        <f t="shared" si="50"/>
        <v>0</v>
      </c>
      <c r="X74" s="79">
        <f t="shared" si="9"/>
        <v>0</v>
      </c>
      <c r="Y74" s="79">
        <f t="shared" si="10"/>
        <v>0</v>
      </c>
      <c r="Z74" s="79">
        <f t="shared" si="11"/>
        <v>0</v>
      </c>
      <c r="AA74" s="79">
        <f t="shared" si="51"/>
        <v>0</v>
      </c>
      <c r="AB74" s="217">
        <f t="shared" si="52"/>
        <v>0</v>
      </c>
      <c r="AC74" s="105">
        <f t="shared" si="53"/>
        <v>0</v>
      </c>
      <c r="AD74" s="79">
        <f t="shared" si="54"/>
        <v>0</v>
      </c>
      <c r="AE74" s="79">
        <f t="shared" si="55"/>
        <v>0</v>
      </c>
      <c r="AF74" s="79">
        <f t="shared" si="56"/>
        <v>0</v>
      </c>
      <c r="AG74" s="79">
        <f t="shared" si="57"/>
        <v>0</v>
      </c>
      <c r="AH74" s="79">
        <f t="shared" si="58"/>
        <v>0</v>
      </c>
      <c r="AI74" s="79">
        <f t="shared" si="59"/>
        <v>0</v>
      </c>
      <c r="AJ74" s="79">
        <f t="shared" si="60"/>
        <v>0</v>
      </c>
      <c r="AK74" s="79">
        <f t="shared" si="61"/>
        <v>0</v>
      </c>
      <c r="AL74" s="79">
        <f t="shared" si="62"/>
        <v>0</v>
      </c>
      <c r="AM74" s="79">
        <f t="shared" si="63"/>
        <v>0</v>
      </c>
      <c r="AN74" s="209">
        <f t="shared" si="64"/>
        <v>0</v>
      </c>
      <c r="AO74" s="214">
        <f t="shared" si="65"/>
        <v>0</v>
      </c>
    </row>
    <row r="75" spans="1:41" x14ac:dyDescent="0.25">
      <c r="A75" s="1" t="s">
        <v>131</v>
      </c>
      <c r="B75" t="s">
        <v>132</v>
      </c>
      <c r="C75" s="75">
        <f t="shared" si="42"/>
        <v>371126.46153846156</v>
      </c>
      <c r="D75" s="76">
        <f t="shared" si="43"/>
        <v>184472.76333333334</v>
      </c>
      <c r="E75" s="76">
        <f t="shared" si="44"/>
        <v>190283.24333333332</v>
      </c>
      <c r="F75" s="76">
        <f t="shared" si="45"/>
        <v>233778.16333333333</v>
      </c>
      <c r="G75" s="76">
        <f t="shared" si="47"/>
        <v>195573.16333333333</v>
      </c>
      <c r="H75" s="103">
        <f t="shared" si="48"/>
        <v>-0.1634241601322074</v>
      </c>
      <c r="I75" s="181">
        <v>202320.65</v>
      </c>
      <c r="J75" s="181">
        <v>188658.33</v>
      </c>
      <c r="K75" s="181">
        <v>162439.31</v>
      </c>
      <c r="L75" s="181">
        <v>186046.26</v>
      </c>
      <c r="M75" s="181">
        <v>177827.07</v>
      </c>
      <c r="N75" s="181">
        <v>206976.4</v>
      </c>
      <c r="O75" s="181">
        <v>291864.68</v>
      </c>
      <c r="P75" s="181">
        <v>193528.62</v>
      </c>
      <c r="Q75" s="181">
        <v>215941.19</v>
      </c>
      <c r="R75" s="181">
        <v>185711.33</v>
      </c>
      <c r="S75" s="181">
        <v>199812.35</v>
      </c>
      <c r="T75" s="211">
        <v>201195.81</v>
      </c>
      <c r="U75" s="213">
        <f t="shared" si="49"/>
        <v>2412322</v>
      </c>
      <c r="V75" s="24"/>
      <c r="W75" s="78">
        <f t="shared" si="50"/>
        <v>0.97255910975146609</v>
      </c>
      <c r="X75" s="79">
        <f t="shared" si="9"/>
        <v>0.83655805678248696</v>
      </c>
      <c r="Y75" s="79">
        <f t="shared" si="10"/>
        <v>0.90321323183881541</v>
      </c>
      <c r="Z75" s="79">
        <f t="shared" si="11"/>
        <v>1.1594126185103446</v>
      </c>
      <c r="AA75" s="79">
        <f t="shared" si="51"/>
        <v>1.008251145350376</v>
      </c>
      <c r="AB75" s="217">
        <f t="shared" si="52"/>
        <v>-0.13037763324862411</v>
      </c>
      <c r="AC75" s="105">
        <f t="shared" si="53"/>
        <v>0.90971515287769777</v>
      </c>
      <c r="AD75" s="79">
        <f t="shared" si="54"/>
        <v>0.85668118245390967</v>
      </c>
      <c r="AE75" s="79">
        <f t="shared" si="55"/>
        <v>0.74199628178072552</v>
      </c>
      <c r="AF75" s="79">
        <f t="shared" si="56"/>
        <v>0.8624992350699564</v>
      </c>
      <c r="AG75" s="79">
        <f t="shared" si="57"/>
        <v>0.84702144381358846</v>
      </c>
      <c r="AH75" s="79">
        <f t="shared" si="58"/>
        <v>1.0029335517102693</v>
      </c>
      <c r="AI75" s="79">
        <f t="shared" si="59"/>
        <v>1.4237093115710502</v>
      </c>
      <c r="AJ75" s="79">
        <f t="shared" si="60"/>
        <v>0.96231667719174363</v>
      </c>
      <c r="AK75" s="79">
        <f t="shared" si="61"/>
        <v>1.0862506099247968</v>
      </c>
      <c r="AL75" s="79">
        <f t="shared" si="62"/>
        <v>0.94436052335840281</v>
      </c>
      <c r="AM75" s="79">
        <f t="shared" si="63"/>
        <v>1.030938364221736</v>
      </c>
      <c r="AN75" s="209">
        <f t="shared" si="64"/>
        <v>1.0509107386301313</v>
      </c>
      <c r="AO75" s="214">
        <f t="shared" si="65"/>
        <v>11.719333072604009</v>
      </c>
    </row>
    <row r="76" spans="1:41" x14ac:dyDescent="0.25">
      <c r="A76" s="1" t="s">
        <v>133</v>
      </c>
      <c r="B76" t="s">
        <v>134</v>
      </c>
      <c r="C76" s="75">
        <f t="shared" si="42"/>
        <v>190638.84307692308</v>
      </c>
      <c r="D76" s="76">
        <f t="shared" si="43"/>
        <v>121236.71</v>
      </c>
      <c r="E76" s="76">
        <f t="shared" si="44"/>
        <v>121413.31333333334</v>
      </c>
      <c r="F76" s="76">
        <f t="shared" si="45"/>
        <v>69452.210000000006</v>
      </c>
      <c r="G76" s="76">
        <f t="shared" si="47"/>
        <v>100948.59333333334</v>
      </c>
      <c r="H76" s="103">
        <f t="shared" si="48"/>
        <v>0.45349720812819821</v>
      </c>
      <c r="I76" s="181">
        <v>153593.85</v>
      </c>
      <c r="J76" s="181">
        <v>110483.84</v>
      </c>
      <c r="K76" s="181">
        <v>99632.44</v>
      </c>
      <c r="L76" s="181">
        <v>198153.75</v>
      </c>
      <c r="M76" s="181">
        <v>128012.68</v>
      </c>
      <c r="N76" s="181">
        <v>38073.51</v>
      </c>
      <c r="O76" s="181">
        <v>68800.679999999993</v>
      </c>
      <c r="P76" s="181">
        <v>49472.74</v>
      </c>
      <c r="Q76" s="181">
        <v>90083.21</v>
      </c>
      <c r="R76" s="181">
        <v>69430.38</v>
      </c>
      <c r="S76" s="181">
        <v>137344.28</v>
      </c>
      <c r="T76" s="211">
        <v>96071.12</v>
      </c>
      <c r="U76" s="213">
        <f t="shared" si="49"/>
        <v>1239152.48</v>
      </c>
      <c r="V76" s="24"/>
      <c r="W76" s="78">
        <f t="shared" si="50"/>
        <v>0.4995805007768952</v>
      </c>
      <c r="X76" s="79">
        <f t="shared" si="9"/>
        <v>0.54979144181321826</v>
      </c>
      <c r="Y76" s="79">
        <f t="shared" si="10"/>
        <v>0.57630986945054041</v>
      </c>
      <c r="Z76" s="79">
        <f t="shared" si="11"/>
        <v>0.34444521040493964</v>
      </c>
      <c r="AA76" s="79">
        <f t="shared" si="51"/>
        <v>0.52042689863520297</v>
      </c>
      <c r="AB76" s="217">
        <f t="shared" si="52"/>
        <v>0.51091344258604798</v>
      </c>
      <c r="AC76" s="105">
        <f t="shared" ref="AC76:AC85" si="66">IFERROR(I76/I$14,0)</f>
        <v>0.69061982913669062</v>
      </c>
      <c r="AD76" s="79">
        <f t="shared" ref="AD76:AD85" si="67">IFERROR(J76/J$14,0)</f>
        <v>0.50169757515212055</v>
      </c>
      <c r="AE76" s="79">
        <f t="shared" ref="AE76:AE85" si="68">IFERROR(K76/K$14,0)</f>
        <v>0.4551047405011831</v>
      </c>
      <c r="AF76" s="79">
        <f t="shared" ref="AF76:AF85" si="69">IFERROR(L76/L$14,0)</f>
        <v>0.91862882812717306</v>
      </c>
      <c r="AG76" s="79">
        <f t="shared" ref="AG76:AG85" si="70">IFERROR(M76/M$14,0)</f>
        <v>0.6097467896200891</v>
      </c>
      <c r="AH76" s="79">
        <f t="shared" ref="AH76:AH85" si="71">IFERROR(N76/N$14,0)</f>
        <v>0.18449060187720176</v>
      </c>
      <c r="AI76" s="79">
        <f t="shared" ref="AI76:AI85" si="72">IFERROR(O76/O$14,0)</f>
        <v>0.33560816183177805</v>
      </c>
      <c r="AJ76" s="79">
        <f t="shared" ref="AJ76:AJ85" si="73">IFERROR(P76/P$14,0)</f>
        <v>0.24600207849552724</v>
      </c>
      <c r="AK76" s="79">
        <f t="shared" ref="AK76:AK85" si="74">IFERROR(Q76/Q$14,0)</f>
        <v>0.45314625619356624</v>
      </c>
      <c r="AL76" s="79">
        <f t="shared" ref="AL76:AL85" si="75">IFERROR(R76/R$14,0)</f>
        <v>0.35306036521181983</v>
      </c>
      <c r="AM76" s="79">
        <f t="shared" ref="AM76:AM85" si="76">IFERROR(S76/S$14,0)</f>
        <v>0.70863231105791058</v>
      </c>
      <c r="AN76" s="209">
        <f t="shared" si="64"/>
        <v>0.50181050828157892</v>
      </c>
      <c r="AO76" s="214">
        <f t="shared" si="65"/>
        <v>5.9585480454866389</v>
      </c>
    </row>
    <row r="77" spans="1:41" x14ac:dyDescent="0.25">
      <c r="A77" s="1" t="s">
        <v>135</v>
      </c>
      <c r="B77" t="s">
        <v>136</v>
      </c>
      <c r="C77" s="75">
        <f t="shared" si="42"/>
        <v>0</v>
      </c>
      <c r="D77" s="76">
        <f t="shared" si="43"/>
        <v>0</v>
      </c>
      <c r="E77" s="76">
        <f t="shared" si="44"/>
        <v>0</v>
      </c>
      <c r="F77" s="76">
        <f t="shared" si="45"/>
        <v>0</v>
      </c>
      <c r="G77" s="76">
        <f t="shared" si="47"/>
        <v>0</v>
      </c>
      <c r="H77" s="103">
        <f t="shared" si="48"/>
        <v>0</v>
      </c>
      <c r="I77" s="181">
        <v>0</v>
      </c>
      <c r="J77" s="181">
        <v>0</v>
      </c>
      <c r="K77" s="181">
        <v>0</v>
      </c>
      <c r="L77" s="181">
        <v>0</v>
      </c>
      <c r="M77" s="181">
        <v>0</v>
      </c>
      <c r="N77" s="181">
        <v>0</v>
      </c>
      <c r="O77" s="181">
        <v>0</v>
      </c>
      <c r="P77" s="181">
        <v>0</v>
      </c>
      <c r="Q77" s="181">
        <v>0</v>
      </c>
      <c r="R77" s="181">
        <v>0</v>
      </c>
      <c r="S77" s="181">
        <v>0</v>
      </c>
      <c r="T77" s="211">
        <v>0</v>
      </c>
      <c r="U77" s="213">
        <f t="shared" si="49"/>
        <v>0</v>
      </c>
      <c r="V77" s="24"/>
      <c r="W77" s="78">
        <f t="shared" si="50"/>
        <v>0</v>
      </c>
      <c r="X77" s="79">
        <f t="shared" si="9"/>
        <v>0</v>
      </c>
      <c r="Y77" s="79">
        <f t="shared" si="10"/>
        <v>0</v>
      </c>
      <c r="Z77" s="79">
        <f t="shared" si="11"/>
        <v>0</v>
      </c>
      <c r="AA77" s="79">
        <f t="shared" si="51"/>
        <v>0</v>
      </c>
      <c r="AB77" s="217">
        <f t="shared" si="52"/>
        <v>0</v>
      </c>
      <c r="AC77" s="105">
        <f t="shared" si="66"/>
        <v>0</v>
      </c>
      <c r="AD77" s="79">
        <f t="shared" si="67"/>
        <v>0</v>
      </c>
      <c r="AE77" s="79">
        <f t="shared" si="68"/>
        <v>0</v>
      </c>
      <c r="AF77" s="79">
        <f t="shared" si="69"/>
        <v>0</v>
      </c>
      <c r="AG77" s="79">
        <f t="shared" si="70"/>
        <v>0</v>
      </c>
      <c r="AH77" s="79">
        <f t="shared" si="71"/>
        <v>0</v>
      </c>
      <c r="AI77" s="79">
        <f t="shared" si="72"/>
        <v>0</v>
      </c>
      <c r="AJ77" s="79">
        <f t="shared" si="73"/>
        <v>0</v>
      </c>
      <c r="AK77" s="79">
        <f t="shared" si="74"/>
        <v>0</v>
      </c>
      <c r="AL77" s="79">
        <f t="shared" si="75"/>
        <v>0</v>
      </c>
      <c r="AM77" s="79">
        <f t="shared" si="76"/>
        <v>0</v>
      </c>
      <c r="AN77" s="209">
        <f t="shared" si="64"/>
        <v>0</v>
      </c>
      <c r="AO77" s="214">
        <f t="shared" si="65"/>
        <v>0</v>
      </c>
    </row>
    <row r="78" spans="1:41" x14ac:dyDescent="0.25">
      <c r="A78" s="1" t="s">
        <v>137</v>
      </c>
      <c r="B78" t="s">
        <v>138</v>
      </c>
      <c r="C78" s="75">
        <f t="shared" si="42"/>
        <v>0</v>
      </c>
      <c r="D78" s="76">
        <f t="shared" si="43"/>
        <v>0</v>
      </c>
      <c r="E78" s="76">
        <f t="shared" si="44"/>
        <v>0</v>
      </c>
      <c r="F78" s="76">
        <f t="shared" si="45"/>
        <v>0</v>
      </c>
      <c r="G78" s="76">
        <f t="shared" si="47"/>
        <v>0</v>
      </c>
      <c r="H78" s="103">
        <f t="shared" si="48"/>
        <v>0</v>
      </c>
      <c r="I78" s="181">
        <v>0</v>
      </c>
      <c r="J78" s="181">
        <v>0</v>
      </c>
      <c r="K78" s="181">
        <v>0</v>
      </c>
      <c r="L78" s="181">
        <v>0</v>
      </c>
      <c r="M78" s="181">
        <v>0</v>
      </c>
      <c r="N78" s="181">
        <v>0</v>
      </c>
      <c r="O78" s="181">
        <v>0</v>
      </c>
      <c r="P78" s="181">
        <v>0</v>
      </c>
      <c r="Q78" s="181">
        <v>0</v>
      </c>
      <c r="R78" s="181">
        <v>0</v>
      </c>
      <c r="S78" s="181">
        <v>0</v>
      </c>
      <c r="T78" s="211">
        <v>0</v>
      </c>
      <c r="U78" s="213">
        <f t="shared" si="49"/>
        <v>0</v>
      </c>
      <c r="V78" s="24"/>
      <c r="W78" s="78">
        <f t="shared" si="50"/>
        <v>0</v>
      </c>
      <c r="X78" s="79">
        <f t="shared" si="9"/>
        <v>0</v>
      </c>
      <c r="Y78" s="79">
        <f t="shared" si="10"/>
        <v>0</v>
      </c>
      <c r="Z78" s="79">
        <f t="shared" si="11"/>
        <v>0</v>
      </c>
      <c r="AA78" s="79">
        <f t="shared" si="51"/>
        <v>0</v>
      </c>
      <c r="AB78" s="217">
        <f t="shared" si="52"/>
        <v>0</v>
      </c>
      <c r="AC78" s="105">
        <f t="shared" si="66"/>
        <v>0</v>
      </c>
      <c r="AD78" s="79">
        <f t="shared" si="67"/>
        <v>0</v>
      </c>
      <c r="AE78" s="79">
        <f t="shared" si="68"/>
        <v>0</v>
      </c>
      <c r="AF78" s="79">
        <f t="shared" si="69"/>
        <v>0</v>
      </c>
      <c r="AG78" s="79">
        <f t="shared" si="70"/>
        <v>0</v>
      </c>
      <c r="AH78" s="79">
        <f t="shared" si="71"/>
        <v>0</v>
      </c>
      <c r="AI78" s="79">
        <f t="shared" si="72"/>
        <v>0</v>
      </c>
      <c r="AJ78" s="79">
        <f t="shared" si="73"/>
        <v>0</v>
      </c>
      <c r="AK78" s="79">
        <f t="shared" si="74"/>
        <v>0</v>
      </c>
      <c r="AL78" s="79">
        <f t="shared" si="75"/>
        <v>0</v>
      </c>
      <c r="AM78" s="79">
        <f t="shared" si="76"/>
        <v>0</v>
      </c>
      <c r="AN78" s="209">
        <f t="shared" si="64"/>
        <v>0</v>
      </c>
      <c r="AO78" s="214">
        <f t="shared" si="65"/>
        <v>0</v>
      </c>
    </row>
    <row r="79" spans="1:41" x14ac:dyDescent="0.25">
      <c r="A79" s="1" t="s">
        <v>139</v>
      </c>
      <c r="B79" t="s">
        <v>140</v>
      </c>
      <c r="C79" s="75">
        <f t="shared" si="42"/>
        <v>95945338.938461542</v>
      </c>
      <c r="D79" s="76">
        <f t="shared" si="43"/>
        <v>53738692.336666666</v>
      </c>
      <c r="E79" s="76">
        <f t="shared" si="44"/>
        <v>52497607.280000001</v>
      </c>
      <c r="F79" s="76">
        <f t="shared" si="45"/>
        <v>49942305.656666666</v>
      </c>
      <c r="G79" s="76">
        <f t="shared" si="47"/>
        <v>51702962.42666667</v>
      </c>
      <c r="H79" s="103">
        <f t="shared" si="48"/>
        <v>3.5253814313336129E-2</v>
      </c>
      <c r="I79" s="181">
        <v>55439720.57</v>
      </c>
      <c r="J79" s="181">
        <v>53908814.520000003</v>
      </c>
      <c r="K79" s="181">
        <v>51867541.920000002</v>
      </c>
      <c r="L79" s="181">
        <v>55406309.369999997</v>
      </c>
      <c r="M79" s="181">
        <v>49530382.969999999</v>
      </c>
      <c r="N79" s="181">
        <v>52556129.5</v>
      </c>
      <c r="O79" s="181">
        <v>49885987.619999997</v>
      </c>
      <c r="P79" s="181">
        <v>48120997.100000001</v>
      </c>
      <c r="Q79" s="181">
        <v>51819932.25</v>
      </c>
      <c r="R79" s="181">
        <v>51703170.130000003</v>
      </c>
      <c r="S79" s="181">
        <v>53211048.390000001</v>
      </c>
      <c r="T79" s="211">
        <v>50194668.759999998</v>
      </c>
      <c r="U79" s="213">
        <f t="shared" si="49"/>
        <v>623644703.10000002</v>
      </c>
      <c r="V79" s="24"/>
      <c r="W79" s="78">
        <f t="shared" si="50"/>
        <v>251.43050440536271</v>
      </c>
      <c r="X79" s="79">
        <f t="shared" si="9"/>
        <v>243.69741756381302</v>
      </c>
      <c r="Y79" s="79">
        <f t="shared" si="10"/>
        <v>249.18922288974576</v>
      </c>
      <c r="Z79" s="79">
        <f t="shared" si="11"/>
        <v>247.68668959588695</v>
      </c>
      <c r="AA79" s="79">
        <f t="shared" si="51"/>
        <v>266.54767042779224</v>
      </c>
      <c r="AB79" s="217">
        <f t="shared" si="52"/>
        <v>7.6148544205899463E-2</v>
      </c>
      <c r="AC79" s="105">
        <f t="shared" si="66"/>
        <v>249.27931910971222</v>
      </c>
      <c r="AD79" s="79">
        <f t="shared" si="67"/>
        <v>244.79527072927075</v>
      </c>
      <c r="AE79" s="79">
        <f t="shared" si="68"/>
        <v>236.92247430591718</v>
      </c>
      <c r="AF79" s="79">
        <f t="shared" si="69"/>
        <v>256.86030694556479</v>
      </c>
      <c r="AG79" s="79">
        <f t="shared" si="70"/>
        <v>235.92187902488283</v>
      </c>
      <c r="AH79" s="79">
        <f t="shared" si="71"/>
        <v>254.66819223631228</v>
      </c>
      <c r="AI79" s="79">
        <f t="shared" si="72"/>
        <v>243.34271996019569</v>
      </c>
      <c r="AJ79" s="79">
        <f t="shared" si="73"/>
        <v>239.28056755856335</v>
      </c>
      <c r="AK79" s="79">
        <f t="shared" si="74"/>
        <v>260.67019920018112</v>
      </c>
      <c r="AL79" s="79">
        <f t="shared" si="75"/>
        <v>262.91574565351152</v>
      </c>
      <c r="AM79" s="79">
        <f t="shared" si="76"/>
        <v>274.54414697444997</v>
      </c>
      <c r="AN79" s="209">
        <f t="shared" si="64"/>
        <v>262.18297698081471</v>
      </c>
      <c r="AO79" s="214">
        <f t="shared" si="65"/>
        <v>3021.3837986793769</v>
      </c>
    </row>
    <row r="80" spans="1:41" x14ac:dyDescent="0.25">
      <c r="A80" s="1" t="s">
        <v>141</v>
      </c>
      <c r="B80" t="s">
        <v>142</v>
      </c>
      <c r="C80" s="75">
        <f t="shared" si="42"/>
        <v>0</v>
      </c>
      <c r="D80" s="76">
        <f t="shared" si="43"/>
        <v>0</v>
      </c>
      <c r="E80" s="76">
        <f t="shared" si="44"/>
        <v>0</v>
      </c>
      <c r="F80" s="76">
        <f t="shared" si="45"/>
        <v>0</v>
      </c>
      <c r="G80" s="76">
        <f t="shared" si="47"/>
        <v>0</v>
      </c>
      <c r="H80" s="103">
        <f t="shared" si="48"/>
        <v>0</v>
      </c>
      <c r="I80" s="181">
        <v>0</v>
      </c>
      <c r="J80" s="181">
        <v>0</v>
      </c>
      <c r="K80" s="181">
        <v>0</v>
      </c>
      <c r="L80" s="181">
        <v>0</v>
      </c>
      <c r="M80" s="181">
        <v>0</v>
      </c>
      <c r="N80" s="181">
        <v>0</v>
      </c>
      <c r="O80" s="181">
        <v>0</v>
      </c>
      <c r="P80" s="181">
        <v>0</v>
      </c>
      <c r="Q80" s="181">
        <v>0</v>
      </c>
      <c r="R80" s="181">
        <v>0</v>
      </c>
      <c r="S80" s="181">
        <v>0</v>
      </c>
      <c r="T80" s="211">
        <v>0</v>
      </c>
      <c r="U80" s="213">
        <f t="shared" si="49"/>
        <v>0</v>
      </c>
      <c r="V80" s="24"/>
      <c r="W80" s="78">
        <f t="shared" si="50"/>
        <v>0</v>
      </c>
      <c r="X80" s="79">
        <f t="shared" si="9"/>
        <v>0</v>
      </c>
      <c r="Y80" s="79">
        <f t="shared" si="10"/>
        <v>0</v>
      </c>
      <c r="Z80" s="79">
        <f t="shared" si="11"/>
        <v>0</v>
      </c>
      <c r="AA80" s="79">
        <f t="shared" si="51"/>
        <v>0</v>
      </c>
      <c r="AB80" s="217">
        <f t="shared" si="52"/>
        <v>0</v>
      </c>
      <c r="AC80" s="105">
        <f t="shared" si="66"/>
        <v>0</v>
      </c>
      <c r="AD80" s="79">
        <f t="shared" si="67"/>
        <v>0</v>
      </c>
      <c r="AE80" s="79">
        <f t="shared" si="68"/>
        <v>0</v>
      </c>
      <c r="AF80" s="79">
        <f t="shared" si="69"/>
        <v>0</v>
      </c>
      <c r="AG80" s="79">
        <f t="shared" si="70"/>
        <v>0</v>
      </c>
      <c r="AH80" s="79">
        <f t="shared" si="71"/>
        <v>0</v>
      </c>
      <c r="AI80" s="79">
        <f t="shared" si="72"/>
        <v>0</v>
      </c>
      <c r="AJ80" s="79">
        <f t="shared" si="73"/>
        <v>0</v>
      </c>
      <c r="AK80" s="79">
        <f t="shared" si="74"/>
        <v>0</v>
      </c>
      <c r="AL80" s="79">
        <f t="shared" si="75"/>
        <v>0</v>
      </c>
      <c r="AM80" s="79">
        <f t="shared" si="76"/>
        <v>0</v>
      </c>
      <c r="AN80" s="209">
        <f t="shared" si="64"/>
        <v>0</v>
      </c>
      <c r="AO80" s="214">
        <f t="shared" si="65"/>
        <v>0</v>
      </c>
    </row>
    <row r="81" spans="1:41" x14ac:dyDescent="0.25">
      <c r="A81" s="1" t="s">
        <v>143</v>
      </c>
      <c r="B81" t="s">
        <v>144</v>
      </c>
      <c r="C81" s="75">
        <f t="shared" si="42"/>
        <v>0</v>
      </c>
      <c r="D81" s="76">
        <f t="shared" si="43"/>
        <v>0</v>
      </c>
      <c r="E81" s="76">
        <f t="shared" si="44"/>
        <v>0</v>
      </c>
      <c r="F81" s="76">
        <f t="shared" si="45"/>
        <v>0</v>
      </c>
      <c r="G81" s="76">
        <f t="shared" si="47"/>
        <v>0</v>
      </c>
      <c r="H81" s="103">
        <f t="shared" si="48"/>
        <v>0</v>
      </c>
      <c r="I81" s="181">
        <v>0</v>
      </c>
      <c r="J81" s="181">
        <v>0</v>
      </c>
      <c r="K81" s="181">
        <v>0</v>
      </c>
      <c r="L81" s="181">
        <v>0</v>
      </c>
      <c r="M81" s="181">
        <v>0</v>
      </c>
      <c r="N81" s="181">
        <v>0</v>
      </c>
      <c r="O81" s="181">
        <v>0</v>
      </c>
      <c r="P81" s="181">
        <v>0</v>
      </c>
      <c r="Q81" s="181">
        <v>0</v>
      </c>
      <c r="R81" s="181">
        <v>0</v>
      </c>
      <c r="S81" s="181">
        <v>0</v>
      </c>
      <c r="T81" s="211">
        <v>0</v>
      </c>
      <c r="U81" s="213">
        <f t="shared" si="49"/>
        <v>0</v>
      </c>
      <c r="V81" s="24"/>
      <c r="W81" s="78">
        <f t="shared" si="50"/>
        <v>0</v>
      </c>
      <c r="X81" s="79">
        <f t="shared" si="9"/>
        <v>0</v>
      </c>
      <c r="Y81" s="79">
        <f t="shared" si="10"/>
        <v>0</v>
      </c>
      <c r="Z81" s="79">
        <f t="shared" si="11"/>
        <v>0</v>
      </c>
      <c r="AA81" s="79">
        <f t="shared" si="51"/>
        <v>0</v>
      </c>
      <c r="AB81" s="217">
        <f t="shared" si="52"/>
        <v>0</v>
      </c>
      <c r="AC81" s="105">
        <f t="shared" si="66"/>
        <v>0</v>
      </c>
      <c r="AD81" s="79">
        <f t="shared" si="67"/>
        <v>0</v>
      </c>
      <c r="AE81" s="79">
        <f t="shared" si="68"/>
        <v>0</v>
      </c>
      <c r="AF81" s="79">
        <f t="shared" si="69"/>
        <v>0</v>
      </c>
      <c r="AG81" s="79">
        <f t="shared" si="70"/>
        <v>0</v>
      </c>
      <c r="AH81" s="79">
        <f t="shared" si="71"/>
        <v>0</v>
      </c>
      <c r="AI81" s="79">
        <f t="shared" si="72"/>
        <v>0</v>
      </c>
      <c r="AJ81" s="79">
        <f t="shared" si="73"/>
        <v>0</v>
      </c>
      <c r="AK81" s="79">
        <f t="shared" si="74"/>
        <v>0</v>
      </c>
      <c r="AL81" s="79">
        <f t="shared" si="75"/>
        <v>0</v>
      </c>
      <c r="AM81" s="79">
        <f t="shared" si="76"/>
        <v>0</v>
      </c>
      <c r="AN81" s="209">
        <f t="shared" si="64"/>
        <v>0</v>
      </c>
      <c r="AO81" s="214">
        <f t="shared" si="65"/>
        <v>0</v>
      </c>
    </row>
    <row r="82" spans="1:41" x14ac:dyDescent="0.25">
      <c r="A82" s="1" t="s">
        <v>145</v>
      </c>
      <c r="B82" t="s">
        <v>146</v>
      </c>
      <c r="C82" s="75">
        <f t="shared" si="42"/>
        <v>236329.64153846152</v>
      </c>
      <c r="D82" s="76">
        <f t="shared" si="43"/>
        <v>138681.29666666666</v>
      </c>
      <c r="E82" s="76">
        <f t="shared" si="44"/>
        <v>123212.01666666666</v>
      </c>
      <c r="F82" s="76">
        <f t="shared" si="45"/>
        <v>124791.44</v>
      </c>
      <c r="G82" s="76">
        <f t="shared" si="47"/>
        <v>125362.80333333333</v>
      </c>
      <c r="H82" s="103">
        <f t="shared" si="48"/>
        <v>4.5785458788946366E-3</v>
      </c>
      <c r="I82" s="181">
        <v>129119.15</v>
      </c>
      <c r="J82" s="181">
        <v>152143.62</v>
      </c>
      <c r="K82" s="181">
        <v>134781.12</v>
      </c>
      <c r="L82" s="181">
        <v>137946.12</v>
      </c>
      <c r="M82" s="181">
        <v>129117.98</v>
      </c>
      <c r="N82" s="181">
        <v>102571.95</v>
      </c>
      <c r="O82" s="181">
        <v>125573.15</v>
      </c>
      <c r="P82" s="181">
        <v>112727.99</v>
      </c>
      <c r="Q82" s="181">
        <v>136073.18</v>
      </c>
      <c r="R82" s="181">
        <v>126470.75</v>
      </c>
      <c r="S82" s="181">
        <v>132278.51999999999</v>
      </c>
      <c r="T82" s="211">
        <v>117339.14</v>
      </c>
      <c r="U82" s="213">
        <f t="shared" si="49"/>
        <v>1536142.67</v>
      </c>
      <c r="V82" s="24"/>
      <c r="W82" s="78">
        <f t="shared" si="50"/>
        <v>0.61931597340091415</v>
      </c>
      <c r="X82" s="79">
        <f t="shared" ref="X82:X85" si="77">IFERROR(AVERAGE($I82:$K82)/X$14,"")</f>
        <v>0.62890019076642145</v>
      </c>
      <c r="Y82" s="79">
        <f t="shared" ref="Y82:Y85" si="78">IFERROR(AVERAGE($L82:$N82)/Y$14,0)</f>
        <v>0.58484773448983496</v>
      </c>
      <c r="Z82" s="79">
        <f t="shared" ref="Z82:Z85" si="79">IFERROR(AVERAGE($O82:$Q82)/Z$14,0)</f>
        <v>0.61889771121085135</v>
      </c>
      <c r="AA82" s="79">
        <f t="shared" si="51"/>
        <v>0.64629107537488106</v>
      </c>
      <c r="AB82" s="217">
        <f t="shared" si="52"/>
        <v>4.4261537355560043E-2</v>
      </c>
      <c r="AC82" s="105">
        <f t="shared" si="66"/>
        <v>0.58057171762589921</v>
      </c>
      <c r="AD82" s="79">
        <f t="shared" si="67"/>
        <v>0.69087103805285621</v>
      </c>
      <c r="AE82" s="79">
        <f t="shared" si="68"/>
        <v>0.61565817962562008</v>
      </c>
      <c r="AF82" s="79">
        <f t="shared" si="69"/>
        <v>0.6395098884592918</v>
      </c>
      <c r="AG82" s="79">
        <f t="shared" si="70"/>
        <v>0.61501152688335936</v>
      </c>
      <c r="AH82" s="79">
        <f t="shared" si="71"/>
        <v>0.4970269563068454</v>
      </c>
      <c r="AI82" s="79">
        <f t="shared" si="72"/>
        <v>0.61254298717579736</v>
      </c>
      <c r="AJ82" s="79">
        <f t="shared" si="73"/>
        <v>0.56053737562591066</v>
      </c>
      <c r="AK82" s="79">
        <f t="shared" si="74"/>
        <v>0.68448995196056239</v>
      </c>
      <c r="AL82" s="79">
        <f t="shared" si="75"/>
        <v>0.64311630130229391</v>
      </c>
      <c r="AM82" s="79">
        <f t="shared" si="76"/>
        <v>0.6824953564205225</v>
      </c>
      <c r="AN82" s="209">
        <f t="shared" si="64"/>
        <v>0.61290025019718042</v>
      </c>
      <c r="AO82" s="214">
        <f t="shared" si="65"/>
        <v>7.4347315296361396</v>
      </c>
    </row>
    <row r="83" spans="1:41" x14ac:dyDescent="0.25">
      <c r="A83" s="1" t="s">
        <v>147</v>
      </c>
      <c r="B83" t="s">
        <v>148</v>
      </c>
      <c r="C83" s="75">
        <f t="shared" si="42"/>
        <v>0</v>
      </c>
      <c r="D83" s="76">
        <f t="shared" si="43"/>
        <v>0</v>
      </c>
      <c r="E83" s="76">
        <f t="shared" si="44"/>
        <v>0</v>
      </c>
      <c r="F83" s="76">
        <f t="shared" si="45"/>
        <v>0</v>
      </c>
      <c r="G83" s="76">
        <f t="shared" si="47"/>
        <v>0</v>
      </c>
      <c r="H83" s="103">
        <f t="shared" si="48"/>
        <v>0</v>
      </c>
      <c r="I83" s="181">
        <v>0</v>
      </c>
      <c r="J83" s="181">
        <v>0</v>
      </c>
      <c r="K83" s="181">
        <v>0</v>
      </c>
      <c r="L83" s="181">
        <v>0</v>
      </c>
      <c r="M83" s="181">
        <v>0</v>
      </c>
      <c r="N83" s="181">
        <v>0</v>
      </c>
      <c r="O83" s="181">
        <v>0</v>
      </c>
      <c r="P83" s="181">
        <v>0</v>
      </c>
      <c r="Q83" s="181">
        <v>0</v>
      </c>
      <c r="R83" s="181">
        <v>0</v>
      </c>
      <c r="S83" s="181">
        <v>0</v>
      </c>
      <c r="T83" s="211">
        <v>0</v>
      </c>
      <c r="U83" s="213">
        <f t="shared" si="49"/>
        <v>0</v>
      </c>
      <c r="V83" s="24"/>
      <c r="W83" s="78">
        <f t="shared" si="50"/>
        <v>0</v>
      </c>
      <c r="X83" s="79">
        <f t="shared" si="77"/>
        <v>0</v>
      </c>
      <c r="Y83" s="79">
        <f t="shared" si="78"/>
        <v>0</v>
      </c>
      <c r="Z83" s="79">
        <f t="shared" si="79"/>
        <v>0</v>
      </c>
      <c r="AA83" s="79">
        <f t="shared" si="51"/>
        <v>0</v>
      </c>
      <c r="AB83" s="217">
        <f t="shared" si="52"/>
        <v>0</v>
      </c>
      <c r="AC83" s="105">
        <f t="shared" si="66"/>
        <v>0</v>
      </c>
      <c r="AD83" s="79">
        <f t="shared" si="67"/>
        <v>0</v>
      </c>
      <c r="AE83" s="79">
        <f t="shared" si="68"/>
        <v>0</v>
      </c>
      <c r="AF83" s="79">
        <f t="shared" si="69"/>
        <v>0</v>
      </c>
      <c r="AG83" s="79">
        <f t="shared" si="70"/>
        <v>0</v>
      </c>
      <c r="AH83" s="79">
        <f t="shared" si="71"/>
        <v>0</v>
      </c>
      <c r="AI83" s="79">
        <f t="shared" si="72"/>
        <v>0</v>
      </c>
      <c r="AJ83" s="79">
        <f t="shared" si="73"/>
        <v>0</v>
      </c>
      <c r="AK83" s="79">
        <f t="shared" si="74"/>
        <v>0</v>
      </c>
      <c r="AL83" s="79">
        <f t="shared" si="75"/>
        <v>0</v>
      </c>
      <c r="AM83" s="79">
        <f t="shared" si="76"/>
        <v>0</v>
      </c>
      <c r="AN83" s="209">
        <f t="shared" si="64"/>
        <v>0</v>
      </c>
      <c r="AO83" s="214">
        <f t="shared" si="65"/>
        <v>0</v>
      </c>
    </row>
    <row r="84" spans="1:41" x14ac:dyDescent="0.25">
      <c r="A84" s="1" t="s">
        <v>149</v>
      </c>
      <c r="B84" t="s">
        <v>150</v>
      </c>
      <c r="C84" s="75">
        <f t="shared" si="42"/>
        <v>0</v>
      </c>
      <c r="D84" s="76">
        <f t="shared" si="43"/>
        <v>0</v>
      </c>
      <c r="E84" s="76">
        <f t="shared" si="44"/>
        <v>0</v>
      </c>
      <c r="F84" s="76">
        <f t="shared" si="45"/>
        <v>0</v>
      </c>
      <c r="G84" s="76">
        <f t="shared" si="47"/>
        <v>0</v>
      </c>
      <c r="H84" s="103">
        <f t="shared" si="48"/>
        <v>0</v>
      </c>
      <c r="I84" s="181">
        <v>0</v>
      </c>
      <c r="J84" s="181">
        <v>0</v>
      </c>
      <c r="K84" s="181">
        <v>0</v>
      </c>
      <c r="L84" s="181">
        <v>0</v>
      </c>
      <c r="M84" s="181">
        <v>0</v>
      </c>
      <c r="N84" s="181">
        <v>0</v>
      </c>
      <c r="O84" s="181">
        <v>0</v>
      </c>
      <c r="P84" s="181">
        <v>0</v>
      </c>
      <c r="Q84" s="181">
        <v>0</v>
      </c>
      <c r="R84" s="181">
        <v>0</v>
      </c>
      <c r="S84" s="181">
        <v>0</v>
      </c>
      <c r="T84" s="211">
        <v>0</v>
      </c>
      <c r="U84" s="213">
        <f t="shared" si="49"/>
        <v>0</v>
      </c>
      <c r="V84" s="24"/>
      <c r="W84" s="78">
        <f t="shared" si="50"/>
        <v>0</v>
      </c>
      <c r="X84" s="79">
        <f t="shared" si="77"/>
        <v>0</v>
      </c>
      <c r="Y84" s="79">
        <f t="shared" si="78"/>
        <v>0</v>
      </c>
      <c r="Z84" s="79">
        <f t="shared" si="79"/>
        <v>0</v>
      </c>
      <c r="AA84" s="79">
        <f t="shared" si="51"/>
        <v>0</v>
      </c>
      <c r="AB84" s="217">
        <f t="shared" si="52"/>
        <v>0</v>
      </c>
      <c r="AC84" s="105">
        <f t="shared" si="66"/>
        <v>0</v>
      </c>
      <c r="AD84" s="79">
        <f t="shared" si="67"/>
        <v>0</v>
      </c>
      <c r="AE84" s="79">
        <f t="shared" si="68"/>
        <v>0</v>
      </c>
      <c r="AF84" s="79">
        <f t="shared" si="69"/>
        <v>0</v>
      </c>
      <c r="AG84" s="79">
        <f t="shared" si="70"/>
        <v>0</v>
      </c>
      <c r="AH84" s="79">
        <f t="shared" si="71"/>
        <v>0</v>
      </c>
      <c r="AI84" s="79">
        <f t="shared" si="72"/>
        <v>0</v>
      </c>
      <c r="AJ84" s="79">
        <f t="shared" si="73"/>
        <v>0</v>
      </c>
      <c r="AK84" s="79">
        <f t="shared" si="74"/>
        <v>0</v>
      </c>
      <c r="AL84" s="79">
        <f t="shared" si="75"/>
        <v>0</v>
      </c>
      <c r="AM84" s="79">
        <f t="shared" si="76"/>
        <v>0</v>
      </c>
      <c r="AN84" s="209">
        <f t="shared" si="64"/>
        <v>0</v>
      </c>
      <c r="AO84" s="214">
        <f t="shared" si="65"/>
        <v>0</v>
      </c>
    </row>
    <row r="85" spans="1:41" x14ac:dyDescent="0.25">
      <c r="A85" s="1" t="s">
        <v>151</v>
      </c>
      <c r="B85" t="s">
        <v>152</v>
      </c>
      <c r="C85" s="75">
        <f t="shared" si="42"/>
        <v>2813910.9415384615</v>
      </c>
      <c r="D85" s="76">
        <f t="shared" si="43"/>
        <v>1476760.62</v>
      </c>
      <c r="E85" s="76">
        <f t="shared" si="44"/>
        <v>4620046.4200000009</v>
      </c>
      <c r="F85" s="76">
        <f t="shared" si="45"/>
        <v>0</v>
      </c>
      <c r="G85" s="76">
        <f t="shared" si="47"/>
        <v>0</v>
      </c>
      <c r="H85" s="103">
        <f t="shared" si="48"/>
        <v>0</v>
      </c>
      <c r="I85" s="181">
        <v>624335.66</v>
      </c>
      <c r="J85" s="181">
        <v>1516797.6</v>
      </c>
      <c r="K85" s="181">
        <v>2289148.6</v>
      </c>
      <c r="L85" s="181">
        <v>3154551</v>
      </c>
      <c r="M85" s="181">
        <v>6384769.0499999998</v>
      </c>
      <c r="N85" s="181">
        <v>4320819.21</v>
      </c>
      <c r="O85" s="181">
        <v>0</v>
      </c>
      <c r="P85" s="181">
        <v>0</v>
      </c>
      <c r="Q85" s="181">
        <v>0</v>
      </c>
      <c r="R85" s="181">
        <v>0</v>
      </c>
      <c r="S85" s="181">
        <v>0</v>
      </c>
      <c r="T85" s="211">
        <v>0</v>
      </c>
      <c r="U85" s="213">
        <f t="shared" si="49"/>
        <v>18290421.120000001</v>
      </c>
      <c r="V85" s="24"/>
      <c r="W85" s="78">
        <f t="shared" si="50"/>
        <v>7.3740220755962982</v>
      </c>
      <c r="X85" s="79">
        <f t="shared" si="77"/>
        <v>6.6969018747109033</v>
      </c>
      <c r="Y85" s="79">
        <f t="shared" si="78"/>
        <v>21.929871412500539</v>
      </c>
      <c r="Z85" s="79">
        <f t="shared" si="79"/>
        <v>0</v>
      </c>
      <c r="AA85" s="79">
        <f t="shared" si="51"/>
        <v>0</v>
      </c>
      <c r="AB85" s="217">
        <f t="shared" si="52"/>
        <v>0</v>
      </c>
      <c r="AC85" s="105">
        <f t="shared" si="66"/>
        <v>2.8072646582733816</v>
      </c>
      <c r="AD85" s="79">
        <f t="shared" si="67"/>
        <v>6.8876468985559898</v>
      </c>
      <c r="AE85" s="79">
        <f t="shared" si="68"/>
        <v>10.456457551091257</v>
      </c>
      <c r="AF85" s="79">
        <f t="shared" si="69"/>
        <v>14.624308086005952</v>
      </c>
      <c r="AG85" s="79">
        <f t="shared" si="70"/>
        <v>30.411771948710133</v>
      </c>
      <c r="AH85" s="79">
        <f t="shared" si="71"/>
        <v>20.937143348629409</v>
      </c>
      <c r="AI85" s="79">
        <f t="shared" si="72"/>
        <v>0</v>
      </c>
      <c r="AJ85" s="79">
        <f t="shared" si="73"/>
        <v>0</v>
      </c>
      <c r="AK85" s="79">
        <f t="shared" si="74"/>
        <v>0</v>
      </c>
      <c r="AL85" s="79">
        <f t="shared" si="75"/>
        <v>0</v>
      </c>
      <c r="AM85" s="79">
        <f t="shared" si="76"/>
        <v>0</v>
      </c>
      <c r="AN85" s="209">
        <f t="shared" si="64"/>
        <v>0</v>
      </c>
      <c r="AO85" s="214">
        <f t="shared" si="65"/>
        <v>86.124592491266128</v>
      </c>
    </row>
    <row r="86" spans="1:41" ht="7.5" customHeight="1" thickBot="1" x14ac:dyDescent="0.3">
      <c r="C86" s="82"/>
      <c r="D86" s="68"/>
      <c r="E86" s="68"/>
      <c r="F86" s="68"/>
      <c r="G86" s="68"/>
      <c r="H86" s="113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113"/>
      <c r="U86" s="114"/>
      <c r="W86" s="78"/>
      <c r="X86" s="79"/>
      <c r="Y86" s="79"/>
      <c r="Z86" s="79"/>
      <c r="AA86" s="79"/>
      <c r="AB86" s="217"/>
      <c r="AC86" s="79"/>
      <c r="AD86" s="79"/>
      <c r="AE86" s="79"/>
      <c r="AF86" s="79"/>
      <c r="AG86" s="79"/>
      <c r="AH86" s="79"/>
      <c r="AI86" s="79"/>
      <c r="AJ86" s="79"/>
      <c r="AK86" s="79"/>
      <c r="AL86" s="79"/>
      <c r="AM86" s="79"/>
      <c r="AN86" s="209"/>
      <c r="AO86" s="85"/>
    </row>
    <row r="87" spans="1:41" ht="15.75" thickBot="1" x14ac:dyDescent="0.3">
      <c r="B87" s="40" t="s">
        <v>153</v>
      </c>
      <c r="C87" s="115">
        <f>AVERAGE(I87:U87)</f>
        <v>104940177.23384616</v>
      </c>
      <c r="D87" s="102">
        <f>IF(I87=" "," ",IFERROR(AVERAGE($I87:$K87),0))</f>
        <v>58707098.520000003</v>
      </c>
      <c r="E87" s="102">
        <f>IF(L87=" "," ",IFERROR(AVERAGE($L87:$N87),0))</f>
        <v>60407901.366666652</v>
      </c>
      <c r="F87" s="102">
        <f>IF(O87=" "," ",IFERROR(AVERAGE($O87:$Q87),0))</f>
        <v>53196742.473333329</v>
      </c>
      <c r="G87" s="102">
        <f>IF(R87&lt;D241," ",IFERROR(AVERAGE($R87:$T87),0))</f>
        <v>55058641.646666668</v>
      </c>
      <c r="H87" s="116">
        <f>IFERROR((G87-F87)/F87,0)</f>
        <v>3.5000247886732526E-2</v>
      </c>
      <c r="I87" s="102">
        <f t="shared" ref="I87" si="80">SUM(I54:I85)</f>
        <v>59615399.879999995</v>
      </c>
      <c r="J87" s="102">
        <f t="shared" ref="J87:U87" si="81">SUM(J54:J85)</f>
        <v>58656957.880000003</v>
      </c>
      <c r="K87" s="102">
        <f t="shared" si="81"/>
        <v>57848937.799999997</v>
      </c>
      <c r="L87" s="102">
        <f t="shared" si="81"/>
        <v>62162582.559999995</v>
      </c>
      <c r="M87" s="102">
        <f t="shared" si="81"/>
        <v>59217701.649999991</v>
      </c>
      <c r="N87" s="102">
        <f t="shared" si="81"/>
        <v>59843419.890000001</v>
      </c>
      <c r="O87" s="102">
        <f t="shared" si="81"/>
        <v>53164730.349999994</v>
      </c>
      <c r="P87" s="102">
        <f t="shared" si="81"/>
        <v>50976636.560000002</v>
      </c>
      <c r="Q87" s="102">
        <f t="shared" si="81"/>
        <v>55448860.509999998</v>
      </c>
      <c r="R87" s="102">
        <f t="shared" si="81"/>
        <v>54837514.390000001</v>
      </c>
      <c r="S87" s="102">
        <f t="shared" si="81"/>
        <v>56674704.830000006</v>
      </c>
      <c r="T87" s="140">
        <f t="shared" ref="T87" si="82">SUM(T54:T85)</f>
        <v>53663705.719999999</v>
      </c>
      <c r="U87" s="102">
        <f t="shared" si="81"/>
        <v>682111152.01999998</v>
      </c>
      <c r="V87" s="21"/>
      <c r="W87" s="118">
        <f>AVERAGE(I87:T87)/W$14</f>
        <v>275.00201662966975</v>
      </c>
      <c r="X87" s="119">
        <f t="shared" ref="X87" si="83">IFERROR(AVERAGE($I87:$K87)/X$14,"")</f>
        <v>266.22844136880201</v>
      </c>
      <c r="Y87" s="119">
        <f t="shared" ref="Y87" si="84">IFERROR(AVERAGE($L87:$N87)/Y$14,0)</f>
        <v>286.73683959868418</v>
      </c>
      <c r="Z87" s="119">
        <f t="shared" ref="Z87" si="85">IFERROR(AVERAGE($O87:$Q87)/Z$14,0)</f>
        <v>263.8269272365082</v>
      </c>
      <c r="AA87" s="119">
        <f>IFERROR(AVERAGE($R87:$T87)/AA$14,0)</f>
        <v>283.84742341704504</v>
      </c>
      <c r="AB87" s="219">
        <f>IFERROR((AA87-Z87)/Z87,0)</f>
        <v>7.5884961365560014E-2</v>
      </c>
      <c r="AC87" s="119">
        <f t="shared" ref="AC87:AO87" si="86">SUM(AC54:AC85)</f>
        <v>268.05485557553953</v>
      </c>
      <c r="AD87" s="119">
        <f t="shared" si="86"/>
        <v>266.35617963854332</v>
      </c>
      <c r="AE87" s="119">
        <f t="shared" si="86"/>
        <v>264.24451539817835</v>
      </c>
      <c r="AF87" s="119">
        <f t="shared" si="86"/>
        <v>288.18198177148525</v>
      </c>
      <c r="AG87" s="119">
        <f t="shared" si="86"/>
        <v>282.06427261555461</v>
      </c>
      <c r="AH87" s="119">
        <f t="shared" si="86"/>
        <v>289.97979313953999</v>
      </c>
      <c r="AI87" s="119">
        <f t="shared" si="86"/>
        <v>259.33635288264071</v>
      </c>
      <c r="AJ87" s="119">
        <f t="shared" si="86"/>
        <v>253.48017005872495</v>
      </c>
      <c r="AK87" s="119">
        <f t="shared" si="86"/>
        <v>278.92482461832549</v>
      </c>
      <c r="AL87" s="119">
        <f t="shared" si="86"/>
        <v>278.8541969357193</v>
      </c>
      <c r="AM87" s="119">
        <f t="shared" si="86"/>
        <v>292.41499582077847</v>
      </c>
      <c r="AN87" s="122">
        <f t="shared" ref="AN87" si="87">SUM(AN54:AN85)</f>
        <v>280.3028781555401</v>
      </c>
      <c r="AO87" s="120">
        <f t="shared" si="86"/>
        <v>3302.1950166105703</v>
      </c>
    </row>
    <row r="88" spans="1:41" ht="7.5" customHeight="1" thickBot="1" x14ac:dyDescent="0.3">
      <c r="B88" s="21"/>
      <c r="C88" s="76"/>
      <c r="D88" s="76"/>
      <c r="E88" s="76"/>
      <c r="F88" s="76"/>
      <c r="G88" s="68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21"/>
      <c r="W88" s="79"/>
      <c r="X88" s="79"/>
      <c r="Y88" s="79"/>
      <c r="Z88" s="79"/>
      <c r="AA88" s="79"/>
      <c r="AB88" s="79"/>
      <c r="AC88" s="79"/>
      <c r="AD88" s="79"/>
      <c r="AE88" s="79"/>
      <c r="AF88" s="79"/>
      <c r="AG88" s="79"/>
      <c r="AH88" s="79"/>
      <c r="AI88" s="79"/>
      <c r="AJ88" s="79"/>
      <c r="AK88" s="79"/>
      <c r="AL88" s="79"/>
      <c r="AM88" s="79"/>
      <c r="AN88" s="79"/>
      <c r="AO88" s="79"/>
    </row>
    <row r="89" spans="1:41" ht="15.75" thickBot="1" x14ac:dyDescent="0.3">
      <c r="B89" s="44" t="s">
        <v>154</v>
      </c>
      <c r="C89" s="115">
        <f>AVERAGE(I89:U89)</f>
        <v>240568879.57538459</v>
      </c>
      <c r="D89" s="102">
        <f>IF(I89=" "," ",IFERROR(AVERAGE($I89:$K89),0))</f>
        <v>138886870.59000003</v>
      </c>
      <c r="E89" s="102">
        <f>IF(L89=" "," ",IFERROR(AVERAGE($L89:$N89),0))</f>
        <v>139658140.91999999</v>
      </c>
      <c r="F89" s="102">
        <f>IF(O89=" "," ",IFERROR(AVERAGE($O89:$Q89),0))</f>
        <v>119962178.45999999</v>
      </c>
      <c r="G89" s="102">
        <f>IF(R89&lt;D243," ",IFERROR(AVERAGE($R89:$T89),0))</f>
        <v>122725382.44333334</v>
      </c>
      <c r="H89" s="121">
        <f>IFERROR((G89-F89)/F89,0)</f>
        <v>2.3033959693010309E-2</v>
      </c>
      <c r="I89" s="102">
        <f t="shared" ref="I89" si="88">+I87+I52</f>
        <v>143098268.57000002</v>
      </c>
      <c r="J89" s="102">
        <f t="shared" ref="J89:U89" si="89">+J87+J52</f>
        <v>139391939.24000001</v>
      </c>
      <c r="K89" s="102">
        <f t="shared" si="89"/>
        <v>134170403.96000001</v>
      </c>
      <c r="L89" s="102">
        <f t="shared" si="89"/>
        <v>143315940.78999999</v>
      </c>
      <c r="M89" s="102">
        <f t="shared" si="89"/>
        <v>132043261.87999998</v>
      </c>
      <c r="N89" s="102">
        <f t="shared" si="89"/>
        <v>143615220.09000003</v>
      </c>
      <c r="O89" s="102">
        <f t="shared" si="89"/>
        <v>120593125.84999999</v>
      </c>
      <c r="P89" s="102">
        <f t="shared" si="89"/>
        <v>111085711.83999997</v>
      </c>
      <c r="Q89" s="102">
        <f t="shared" si="89"/>
        <v>128207697.69</v>
      </c>
      <c r="R89" s="102">
        <f t="shared" si="89"/>
        <v>123962820.82000002</v>
      </c>
      <c r="S89" s="102">
        <f t="shared" si="89"/>
        <v>125894653.08000001</v>
      </c>
      <c r="T89" s="140">
        <f t="shared" ref="T89" si="90">+T87+T52</f>
        <v>118318673.42999999</v>
      </c>
      <c r="U89" s="102">
        <f t="shared" si="89"/>
        <v>1563697717.2399998</v>
      </c>
      <c r="V89" s="24"/>
      <c r="W89" s="118">
        <f>+W87+W52</f>
        <v>630.42515045642085</v>
      </c>
      <c r="X89" s="119">
        <f>+X87+X52</f>
        <v>629.83243961834637</v>
      </c>
      <c r="Y89" s="119">
        <f>+Y87+Y52</f>
        <v>662.91218608242457</v>
      </c>
      <c r="Z89" s="119">
        <f>+Z87+Z52</f>
        <v>594.94719894859509</v>
      </c>
      <c r="AA89" s="119">
        <f>+AA87+AA52</f>
        <v>632.6942066236137</v>
      </c>
      <c r="AB89" s="219">
        <f>IFERROR((AA89-Z89)/Z89,0)</f>
        <v>6.3445979309972422E-2</v>
      </c>
      <c r="AC89" s="119">
        <f t="shared" ref="AC89:AO89" si="91">+AC87+AC52</f>
        <v>643.42746659172667</v>
      </c>
      <c r="AD89" s="119">
        <f t="shared" si="91"/>
        <v>632.96675706112069</v>
      </c>
      <c r="AE89" s="119">
        <f t="shared" si="91"/>
        <v>612.86852833429271</v>
      </c>
      <c r="AF89" s="119">
        <f t="shared" si="91"/>
        <v>664.4040536192781</v>
      </c>
      <c r="AG89" s="119">
        <f t="shared" si="91"/>
        <v>628.94515623213817</v>
      </c>
      <c r="AH89" s="119">
        <f t="shared" si="91"/>
        <v>695.90795261931203</v>
      </c>
      <c r="AI89" s="119">
        <f t="shared" si="91"/>
        <v>588.25054194328868</v>
      </c>
      <c r="AJ89" s="119">
        <f t="shared" si="91"/>
        <v>552.37118469272571</v>
      </c>
      <c r="AK89" s="119">
        <f t="shared" si="91"/>
        <v>644.92415649286977</v>
      </c>
      <c r="AL89" s="119">
        <f t="shared" si="91"/>
        <v>630.36323280092347</v>
      </c>
      <c r="AM89" s="119">
        <f t="shared" si="91"/>
        <v>649.55758595781572</v>
      </c>
      <c r="AN89" s="122">
        <f t="shared" ref="AN89" si="92">+AN87+AN52</f>
        <v>618.0166698703049</v>
      </c>
      <c r="AO89" s="120">
        <f t="shared" si="91"/>
        <v>7562.0032862157968</v>
      </c>
    </row>
    <row r="90" spans="1:41" ht="9.75" customHeight="1" thickBot="1" x14ac:dyDescent="0.3">
      <c r="C90" s="68"/>
      <c r="D90" s="68"/>
      <c r="E90" s="68"/>
      <c r="F90" s="68"/>
      <c r="G90" s="68"/>
      <c r="H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</row>
    <row r="91" spans="1:41" ht="15.75" thickBot="1" x14ac:dyDescent="0.3">
      <c r="B91" s="46" t="s">
        <v>155</v>
      </c>
      <c r="C91" s="115">
        <v>0</v>
      </c>
      <c r="D91" s="102">
        <v>0</v>
      </c>
      <c r="E91" s="102">
        <v>0</v>
      </c>
      <c r="F91" s="102">
        <v>0</v>
      </c>
      <c r="G91" s="102">
        <v>0</v>
      </c>
      <c r="H91" s="123">
        <f>IFERROR((G91-F91)/F91,0)</f>
        <v>0</v>
      </c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5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</row>
    <row r="92" spans="1:41" ht="5.25" customHeight="1" thickBot="1" x14ac:dyDescent="0.3">
      <c r="B92" s="2"/>
      <c r="C92" s="68"/>
      <c r="D92" s="68"/>
      <c r="E92" s="68"/>
      <c r="F92" s="68"/>
      <c r="G92" s="68"/>
      <c r="H92" s="68"/>
    </row>
    <row r="93" spans="1:41" ht="30.75" thickBot="1" x14ac:dyDescent="0.3">
      <c r="B93" s="47" t="s">
        <v>156</v>
      </c>
      <c r="C93" s="183">
        <f>AVERAGE(D93:G93)</f>
        <v>132034185.33333333</v>
      </c>
      <c r="D93" s="184">
        <v>116935987</v>
      </c>
      <c r="E93" s="184">
        <v>117237649</v>
      </c>
      <c r="F93" s="184">
        <v>161928920</v>
      </c>
      <c r="G93" s="184"/>
      <c r="H93" s="124">
        <f>IFERROR((G93-F93)/F93,0)</f>
        <v>-1</v>
      </c>
      <c r="I93" s="1" t="s">
        <v>157</v>
      </c>
    </row>
    <row r="94" spans="1:41" ht="45.75" thickBot="1" x14ac:dyDescent="0.3">
      <c r="B94" s="50" t="s">
        <v>158</v>
      </c>
      <c r="C94" s="185">
        <f>AVERAGE(D94:G94)</f>
        <v>210592454.66666666</v>
      </c>
      <c r="D94" s="186">
        <v>172995157</v>
      </c>
      <c r="E94" s="186">
        <v>223546862</v>
      </c>
      <c r="F94" s="186">
        <v>235235345</v>
      </c>
      <c r="G94" s="186"/>
      <c r="H94" s="125">
        <f>IFERROR((G94-F94)/F94,0)</f>
        <v>-1</v>
      </c>
      <c r="I94" s="1" t="s">
        <v>157</v>
      </c>
    </row>
    <row r="95" spans="1:41" ht="6.75" customHeight="1" x14ac:dyDescent="0.25">
      <c r="B95" s="2"/>
      <c r="C95" s="68"/>
      <c r="D95" s="68"/>
      <c r="E95" s="68"/>
      <c r="F95" s="68"/>
      <c r="G95" s="68"/>
      <c r="H95" s="68"/>
    </row>
    <row r="96" spans="1:41" ht="40.5" customHeight="1" thickBot="1" x14ac:dyDescent="0.3">
      <c r="B96" s="54" t="s">
        <v>159</v>
      </c>
      <c r="C96" s="126">
        <f>C89+C91</f>
        <v>240568879.57538459</v>
      </c>
      <c r="D96" s="127">
        <f t="shared" ref="D96:G96" si="93">D89+D91</f>
        <v>138886870.59000003</v>
      </c>
      <c r="E96" s="127">
        <f t="shared" si="93"/>
        <v>139658140.91999999</v>
      </c>
      <c r="F96" s="127">
        <f t="shared" si="93"/>
        <v>119962178.45999999</v>
      </c>
      <c r="G96" s="127">
        <f t="shared" si="93"/>
        <v>122725382.44333334</v>
      </c>
      <c r="H96" s="128">
        <f>IFERROR((G96-F96)/F96,0)</f>
        <v>2.3033959693010309E-2</v>
      </c>
    </row>
  </sheetData>
  <mergeCells count="6">
    <mergeCell ref="C11:U11"/>
    <mergeCell ref="W11:AO11"/>
    <mergeCell ref="C12:H12"/>
    <mergeCell ref="I12:U12"/>
    <mergeCell ref="W12:AB12"/>
    <mergeCell ref="AC12:AO12"/>
  </mergeCells>
  <pageMargins left="0.7" right="0.7" top="0.75" bottom="0.75" header="0.3" footer="0.3"/>
  <pageSetup orientation="portrait" r:id="rId1"/>
  <headerFooter>
    <oddFooter>&amp;CPage &amp;P of &amp;N&amp;RDecember 2020 Release&amp;L&amp;"Calibri"&amp;11&amp;K000000DMS Report Package - Version 1.0</oddFooter>
  </headerFooter>
  <ignoredErrors>
    <ignoredError sqref="A20:F20 V20 AC20:AM20 Y20:Z20 AP20:XFD20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9184E-220A-4F30-9B6E-64E8BE7600DA}">
  <dimension ref="A1:AO96"/>
  <sheetViews>
    <sheetView topLeftCell="H1" zoomScaleNormal="100" workbookViewId="0">
      <selection activeCell="U15" sqref="U15"/>
    </sheetView>
  </sheetViews>
  <sheetFormatPr defaultColWidth="9.28515625" defaultRowHeight="15" x14ac:dyDescent="0.25"/>
  <cols>
    <col min="1" max="1" width="4.5703125" style="1" bestFit="1" customWidth="1"/>
    <col min="2" max="2" width="42.7109375" style="1" bestFit="1" customWidth="1"/>
    <col min="3" max="8" width="18.7109375" style="1" customWidth="1"/>
    <col min="9" max="21" width="16.7109375" style="1" customWidth="1"/>
    <col min="22" max="22" width="2.42578125" style="1" customWidth="1"/>
    <col min="23" max="23" width="13.28515625" style="1" customWidth="1"/>
    <col min="24" max="25" width="11.7109375" style="1" customWidth="1"/>
    <col min="26" max="26" width="11.28515625" style="1" customWidth="1"/>
    <col min="27" max="27" width="14.42578125" style="1" customWidth="1"/>
    <col min="28" max="28" width="15.7109375" style="1" customWidth="1"/>
    <col min="29" max="32" width="7.28515625" style="1" customWidth="1"/>
    <col min="33" max="33" width="8.42578125" style="1" customWidth="1"/>
    <col min="34" max="40" width="7.28515625" style="1" customWidth="1"/>
    <col min="41" max="41" width="9.140625" style="1" bestFit="1" customWidth="1"/>
    <col min="42" max="16384" width="9.28515625" style="1"/>
  </cols>
  <sheetData>
    <row r="1" spans="1:41" x14ac:dyDescent="0.25">
      <c r="B1" s="2" t="s">
        <v>0</v>
      </c>
    </row>
    <row r="2" spans="1:41" x14ac:dyDescent="0.25">
      <c r="B2" s="2" t="s">
        <v>1</v>
      </c>
      <c r="C2" s="1" t="s">
        <v>2</v>
      </c>
    </row>
    <row r="4" spans="1:41" x14ac:dyDescent="0.25">
      <c r="B4" s="2" t="s">
        <v>3</v>
      </c>
      <c r="C4" s="60" t="s">
        <v>170</v>
      </c>
    </row>
    <row r="5" spans="1:41" x14ac:dyDescent="0.25">
      <c r="B5" s="2" t="s">
        <v>4</v>
      </c>
      <c r="C5" s="61">
        <v>46225</v>
      </c>
      <c r="D5" s="223"/>
    </row>
    <row r="6" spans="1:41" x14ac:dyDescent="0.25">
      <c r="B6" s="2" t="s">
        <v>5</v>
      </c>
      <c r="C6" s="61">
        <v>46023</v>
      </c>
      <c r="D6" s="223"/>
    </row>
    <row r="7" spans="1:41" x14ac:dyDescent="0.25">
      <c r="B7" s="2" t="s">
        <v>6</v>
      </c>
      <c r="C7" s="61">
        <v>46203</v>
      </c>
      <c r="D7" s="223"/>
    </row>
    <row r="8" spans="1:41" x14ac:dyDescent="0.25">
      <c r="B8" s="2"/>
      <c r="C8" s="200"/>
    </row>
    <row r="10" spans="1:41" ht="15.75" thickBot="1" x14ac:dyDescent="0.3"/>
    <row r="11" spans="1:41" x14ac:dyDescent="0.25">
      <c r="C11" s="235" t="s">
        <v>8</v>
      </c>
      <c r="D11" s="236"/>
      <c r="E11" s="236"/>
      <c r="F11" s="236"/>
      <c r="G11" s="236"/>
      <c r="H11" s="236"/>
      <c r="I11" s="236"/>
      <c r="J11" s="236"/>
      <c r="K11" s="236"/>
      <c r="L11" s="236"/>
      <c r="M11" s="236"/>
      <c r="N11" s="236"/>
      <c r="O11" s="236"/>
      <c r="P11" s="236"/>
      <c r="Q11" s="236"/>
      <c r="R11" s="236"/>
      <c r="S11" s="236"/>
      <c r="T11" s="236"/>
      <c r="U11" s="237"/>
      <c r="V11" s="4"/>
      <c r="W11" s="235" t="s">
        <v>9</v>
      </c>
      <c r="X11" s="236"/>
      <c r="Y11" s="236"/>
      <c r="Z11" s="236"/>
      <c r="AA11" s="236"/>
      <c r="AB11" s="236"/>
      <c r="AC11" s="236"/>
      <c r="AD11" s="236"/>
      <c r="AE11" s="236"/>
      <c r="AF11" s="236"/>
      <c r="AG11" s="236"/>
      <c r="AH11" s="236"/>
      <c r="AI11" s="236"/>
      <c r="AJ11" s="236"/>
      <c r="AK11" s="236"/>
      <c r="AL11" s="236"/>
      <c r="AM11" s="236"/>
      <c r="AN11" s="236"/>
      <c r="AO11" s="237"/>
    </row>
    <row r="12" spans="1:41" x14ac:dyDescent="0.25">
      <c r="C12" s="238" t="s">
        <v>10</v>
      </c>
      <c r="D12" s="239"/>
      <c r="E12" s="239"/>
      <c r="F12" s="239"/>
      <c r="G12" s="239"/>
      <c r="H12" s="240"/>
      <c r="I12" s="241" t="s">
        <v>11</v>
      </c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42"/>
      <c r="V12" s="4"/>
      <c r="W12" s="238" t="s">
        <v>10</v>
      </c>
      <c r="X12" s="239"/>
      <c r="Y12" s="239"/>
      <c r="Z12" s="239"/>
      <c r="AA12" s="239"/>
      <c r="AB12" s="240"/>
      <c r="AC12" s="241" t="s">
        <v>182</v>
      </c>
      <c r="AD12" s="239"/>
      <c r="AE12" s="239"/>
      <c r="AF12" s="239"/>
      <c r="AG12" s="239"/>
      <c r="AH12" s="239"/>
      <c r="AI12" s="239"/>
      <c r="AJ12" s="239"/>
      <c r="AK12" s="239"/>
      <c r="AL12" s="239"/>
      <c r="AM12" s="239"/>
      <c r="AN12" s="239"/>
      <c r="AO12" s="242"/>
    </row>
    <row r="13" spans="1:41" ht="45" x14ac:dyDescent="0.25">
      <c r="B13" s="5"/>
      <c r="C13" s="6" t="s">
        <v>12</v>
      </c>
      <c r="D13" s="7" t="s">
        <v>13</v>
      </c>
      <c r="E13" s="7" t="s">
        <v>14</v>
      </c>
      <c r="F13" s="8" t="s">
        <v>15</v>
      </c>
      <c r="G13" s="8" t="s">
        <v>16</v>
      </c>
      <c r="H13" s="9" t="s">
        <v>17</v>
      </c>
      <c r="I13" s="70">
        <v>45839</v>
      </c>
      <c r="J13" s="8">
        <v>45870</v>
      </c>
      <c r="K13" s="8">
        <v>45901</v>
      </c>
      <c r="L13" s="8">
        <v>45931</v>
      </c>
      <c r="M13" s="8">
        <v>45962</v>
      </c>
      <c r="N13" s="8">
        <v>45992</v>
      </c>
      <c r="O13" s="8">
        <v>46023</v>
      </c>
      <c r="P13" s="8">
        <v>46054</v>
      </c>
      <c r="Q13" s="8">
        <v>46082</v>
      </c>
      <c r="R13" s="8">
        <v>46113</v>
      </c>
      <c r="S13" s="8">
        <v>46143</v>
      </c>
      <c r="T13" s="206">
        <v>46174</v>
      </c>
      <c r="U13" s="10" t="s">
        <v>183</v>
      </c>
      <c r="V13" s="8"/>
      <c r="W13" s="6" t="s">
        <v>12</v>
      </c>
      <c r="X13" s="7" t="s">
        <v>13</v>
      </c>
      <c r="Y13" s="7" t="s">
        <v>14</v>
      </c>
      <c r="Z13" s="8" t="s">
        <v>15</v>
      </c>
      <c r="AA13" s="8" t="s">
        <v>16</v>
      </c>
      <c r="AB13" s="11" t="s">
        <v>17</v>
      </c>
      <c r="AC13" s="70">
        <v>45839</v>
      </c>
      <c r="AD13" s="8">
        <v>45870</v>
      </c>
      <c r="AE13" s="8">
        <v>45901</v>
      </c>
      <c r="AF13" s="8">
        <v>45931</v>
      </c>
      <c r="AG13" s="8">
        <v>45962</v>
      </c>
      <c r="AH13" s="8">
        <v>45992</v>
      </c>
      <c r="AI13" s="8">
        <v>46023</v>
      </c>
      <c r="AJ13" s="8">
        <v>46054</v>
      </c>
      <c r="AK13" s="8">
        <v>46082</v>
      </c>
      <c r="AL13" s="8">
        <v>46113</v>
      </c>
      <c r="AM13" s="8">
        <v>46143</v>
      </c>
      <c r="AN13" s="215">
        <v>46174</v>
      </c>
      <c r="AO13" s="10" t="s">
        <v>183</v>
      </c>
    </row>
    <row r="14" spans="1:41" x14ac:dyDescent="0.25">
      <c r="A14" s="1">
        <v>1</v>
      </c>
      <c r="B14" s="13" t="s">
        <v>18</v>
      </c>
      <c r="C14" s="129"/>
      <c r="D14" s="130">
        <f>IFERROR(AVERAGE($I14:$K14),0)</f>
        <v>288264.66666666669</v>
      </c>
      <c r="E14" s="130">
        <f>IFERROR(AVERAGE($L14:$N14),0)</f>
        <v>280732</v>
      </c>
      <c r="F14" s="130">
        <f>IFERROR(AVERAGE($O14:$Q14),0)</f>
        <v>270596</v>
      </c>
      <c r="G14" s="130">
        <f>IFERROR(AVERAGE($R14:$T14),0)</f>
        <v>263621</v>
      </c>
      <c r="H14" s="222">
        <f>IFERROR((G14-F14)/F14,0)</f>
        <v>-2.5776434241452203E-2</v>
      </c>
      <c r="I14" s="179">
        <v>288966</v>
      </c>
      <c r="J14" s="179">
        <v>288191</v>
      </c>
      <c r="K14" s="179">
        <v>287637</v>
      </c>
      <c r="L14" s="179">
        <v>285093</v>
      </c>
      <c r="M14" s="179">
        <v>280358</v>
      </c>
      <c r="N14" s="179">
        <v>276745</v>
      </c>
      <c r="O14" s="179">
        <v>273689</v>
      </c>
      <c r="P14" s="179">
        <v>270278</v>
      </c>
      <c r="Q14" s="179">
        <v>267821</v>
      </c>
      <c r="R14" s="179">
        <v>266056</v>
      </c>
      <c r="S14" s="179">
        <v>263396</v>
      </c>
      <c r="T14" s="210">
        <v>261411</v>
      </c>
      <c r="U14" s="212">
        <f>SUM(I14:T14)</f>
        <v>3309641</v>
      </c>
      <c r="V14" s="18"/>
      <c r="W14" s="146">
        <f>AVERAGE(I14:T14)</f>
        <v>275803.41666666669</v>
      </c>
      <c r="X14" s="130">
        <f>IFERROR(AVERAGE($I14:$K14),0)</f>
        <v>288264.66666666669</v>
      </c>
      <c r="Y14" s="130">
        <f>IFERROR(AVERAGE($L14:$N14),0)</f>
        <v>280732</v>
      </c>
      <c r="Z14" s="130">
        <f>IFERROR(AVERAGE($O14:$Q14),0)</f>
        <v>270596</v>
      </c>
      <c r="AA14" s="130">
        <f>IFERROR(AVERAGE($R14:$T14),0)</f>
        <v>263621</v>
      </c>
      <c r="AB14" s="222">
        <f>IFERROR((AA14-Z14)/Z14,0)</f>
        <v>-2.5776434241452203E-2</v>
      </c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207"/>
      <c r="AO14" s="212">
        <f>SUM(AC14:AN14)</f>
        <v>0</v>
      </c>
    </row>
    <row r="15" spans="1:41" ht="6" customHeight="1" x14ac:dyDescent="0.25">
      <c r="C15" s="132"/>
      <c r="D15" s="133"/>
      <c r="E15" s="133"/>
      <c r="F15" s="134"/>
      <c r="G15" s="134"/>
      <c r="H15" s="135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208"/>
      <c r="U15" s="147"/>
      <c r="V15" s="8"/>
      <c r="W15" s="132"/>
      <c r="X15" s="133"/>
      <c r="Y15" s="133"/>
      <c r="Z15" s="134"/>
      <c r="AA15" s="134"/>
      <c r="AB15" s="133"/>
      <c r="AC15" s="148"/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208"/>
      <c r="AO15" s="147"/>
    </row>
    <row r="16" spans="1:41" x14ac:dyDescent="0.25">
      <c r="A16" s="19" t="s">
        <v>19</v>
      </c>
      <c r="B16" s="13" t="s">
        <v>20</v>
      </c>
      <c r="C16" s="132"/>
      <c r="D16" s="133"/>
      <c r="E16" s="133"/>
      <c r="F16" s="134"/>
      <c r="G16" s="134"/>
      <c r="H16" s="135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208"/>
      <c r="U16" s="147"/>
      <c r="V16" s="8"/>
      <c r="W16" s="132"/>
      <c r="X16" s="133"/>
      <c r="Y16" s="133"/>
      <c r="Z16" s="134"/>
      <c r="AA16" s="134"/>
      <c r="AB16" s="133"/>
      <c r="AC16" s="148"/>
      <c r="AD16" s="134"/>
      <c r="AE16" s="134"/>
      <c r="AF16" s="134"/>
      <c r="AG16" s="134"/>
      <c r="AH16" s="134"/>
      <c r="AI16" s="134"/>
      <c r="AJ16" s="134"/>
      <c r="AK16" s="134"/>
      <c r="AL16" s="134"/>
      <c r="AM16" s="134"/>
      <c r="AN16" s="208"/>
      <c r="AO16" s="147"/>
    </row>
    <row r="17" spans="1:41" x14ac:dyDescent="0.25">
      <c r="A17" s="1" t="s">
        <v>21</v>
      </c>
      <c r="B17" t="s">
        <v>22</v>
      </c>
      <c r="C17" s="75">
        <f>AVERAGE(I17:U17)</f>
        <v>45908765.267692313</v>
      </c>
      <c r="D17" s="76">
        <f>IF(I17=" "," ",IFERROR(AVERAGE($I17:$K17),0))</f>
        <v>20305113.823333345</v>
      </c>
      <c r="E17" s="76">
        <f>IF(L17=" "," ",IFERROR(AVERAGE($L17:$N17),0))</f>
        <v>24127721.043333337</v>
      </c>
      <c r="F17" s="76">
        <f>IF(O17=" "," ",IFERROR(AVERAGE($O17:$Q17),0))</f>
        <v>27319239.456666663</v>
      </c>
      <c r="G17" s="76">
        <f>IF(R17&lt;D171," ",IFERROR(AVERAGE($R17:$T17),0))</f>
        <v>27716917.089999992</v>
      </c>
      <c r="H17" s="103">
        <f>IFERROR((G17-F17)/F17,0)</f>
        <v>1.4556687566801374E-2</v>
      </c>
      <c r="I17" s="181">
        <v>23499608.420000017</v>
      </c>
      <c r="J17" s="181">
        <v>17126368.370000012</v>
      </c>
      <c r="K17" s="181">
        <v>20289364.680000007</v>
      </c>
      <c r="L17" s="181">
        <v>26706760.200000007</v>
      </c>
      <c r="M17" s="181">
        <v>21813050.059999999</v>
      </c>
      <c r="N17" s="181">
        <v>23863352.870000005</v>
      </c>
      <c r="O17" s="181">
        <v>24066817.429999992</v>
      </c>
      <c r="P17" s="181">
        <v>30228974.16</v>
      </c>
      <c r="Q17" s="181">
        <v>27661926.780000001</v>
      </c>
      <c r="R17" s="181">
        <v>28588033.010000002</v>
      </c>
      <c r="S17" s="181">
        <v>21346656.309999995</v>
      </c>
      <c r="T17" s="211">
        <v>33216061.949999984</v>
      </c>
      <c r="U17" s="213">
        <f>SUM(I17:T17)</f>
        <v>298406974.24000001</v>
      </c>
      <c r="V17" s="24"/>
      <c r="W17" s="78">
        <f>AVERAGE(I17:T17)/W$14</f>
        <v>90.162943424981748</v>
      </c>
      <c r="X17" s="79">
        <f>IFERROR(AVERAGE($I17:$K17)/X$14,"")</f>
        <v>70.439135181326463</v>
      </c>
      <c r="Y17" s="79">
        <f>IFERROR(AVERAGE($L17:$N17)/Y$14,0)</f>
        <v>85.94574556279062</v>
      </c>
      <c r="Z17" s="79">
        <f>IFERROR(AVERAGE($O17:$Q17)/Z$14,0)</f>
        <v>100.95950958871035</v>
      </c>
      <c r="AA17" s="79">
        <f>IFERROR(AVERAGE($R17:$T17)/AA$14,0)</f>
        <v>105.13926087071968</v>
      </c>
      <c r="AB17" s="217">
        <f>IFERROR((AA17-Z17)/Z17,0)</f>
        <v>4.1400273228711572E-2</v>
      </c>
      <c r="AC17" s="105">
        <f t="shared" ref="AC17:AN17" si="0">IFERROR(I17/I$14,0)</f>
        <v>81.323091367150525</v>
      </c>
      <c r="AD17" s="79">
        <f t="shared" si="0"/>
        <v>59.427145087806394</v>
      </c>
      <c r="AE17" s="79">
        <f t="shared" si="0"/>
        <v>70.538090301317311</v>
      </c>
      <c r="AF17" s="79">
        <f t="shared" si="0"/>
        <v>93.677362123938522</v>
      </c>
      <c r="AG17" s="79">
        <f t="shared" si="0"/>
        <v>77.804271895219685</v>
      </c>
      <c r="AH17" s="79">
        <f t="shared" si="0"/>
        <v>86.228668521563193</v>
      </c>
      <c r="AI17" s="79">
        <f t="shared" si="0"/>
        <v>87.934909441007832</v>
      </c>
      <c r="AJ17" s="79">
        <f t="shared" si="0"/>
        <v>111.84400565343832</v>
      </c>
      <c r="AK17" s="79">
        <f t="shared" si="0"/>
        <v>103.28512991886372</v>
      </c>
      <c r="AL17" s="79">
        <f t="shared" si="0"/>
        <v>107.45118700574317</v>
      </c>
      <c r="AM17" s="79">
        <f t="shared" si="0"/>
        <v>81.043965398107773</v>
      </c>
      <c r="AN17" s="209">
        <f t="shared" si="0"/>
        <v>127.06451507396393</v>
      </c>
      <c r="AO17" s="214">
        <f>SUM(AC17:AN17)</f>
        <v>1087.6223417881204</v>
      </c>
    </row>
    <row r="18" spans="1:41" x14ac:dyDescent="0.25">
      <c r="A18" s="1" t="s">
        <v>23</v>
      </c>
      <c r="B18" t="s">
        <v>24</v>
      </c>
      <c r="C18" s="75">
        <f t="shared" ref="C18:C50" si="1">AVERAGE(I18:U18)</f>
        <v>52652960.370769396</v>
      </c>
      <c r="D18" s="76">
        <f t="shared" ref="D18:D50" si="2">IF(I18=" "," ",IFERROR(AVERAGE($I18:$K18),0))</f>
        <v>25285230.946666893</v>
      </c>
      <c r="E18" s="76">
        <f t="shared" ref="E18:E50" si="3">IF(L18=" "," ",IFERROR(AVERAGE($L18:$N18),0))</f>
        <v>27819127.77</v>
      </c>
      <c r="F18" s="76">
        <f t="shared" ref="F18:F50" si="4">IF(O18=" "," ",IFERROR(AVERAGE($O18:$Q18),0))</f>
        <v>26959804.130000025</v>
      </c>
      <c r="G18" s="76">
        <f t="shared" ref="G18:G50" si="5">IF(R18&lt;D172," ",IFERROR(AVERAGE($R18:$T18),0))</f>
        <v>34017251.290000111</v>
      </c>
      <c r="H18" s="103">
        <f t="shared" ref="H18:H50" si="6">IFERROR((G18-F18)/F18,0)</f>
        <v>0.26177664815252794</v>
      </c>
      <c r="I18" s="181">
        <v>25556849.610000286</v>
      </c>
      <c r="J18" s="181">
        <v>22825318.610000268</v>
      </c>
      <c r="K18" s="181">
        <v>27473524.62000012</v>
      </c>
      <c r="L18" s="181">
        <v>32104555.380000062</v>
      </c>
      <c r="M18" s="181">
        <v>23247015.43999999</v>
      </c>
      <c r="N18" s="181">
        <v>28105812.489999954</v>
      </c>
      <c r="O18" s="181">
        <v>26526060.640000023</v>
      </c>
      <c r="P18" s="181">
        <v>23998742.450000029</v>
      </c>
      <c r="Q18" s="181">
        <v>30354609.300000031</v>
      </c>
      <c r="R18" s="181">
        <v>21924257.490000021</v>
      </c>
      <c r="S18" s="181">
        <v>37784880.390000083</v>
      </c>
      <c r="T18" s="211">
        <v>42342615.990000226</v>
      </c>
      <c r="U18" s="213">
        <f t="shared" ref="U18:U50" si="7">SUM(I18:T18)</f>
        <v>342244242.4100011</v>
      </c>
      <c r="V18" s="24"/>
      <c r="W18" s="78">
        <f t="shared" ref="W18:W50" si="8">AVERAGE(I18:T18)/W$14</f>
        <v>103.40826766709775</v>
      </c>
      <c r="X18" s="79">
        <f t="shared" ref="X18:X50" si="9">IFERROR(AVERAGE($I18:$K18)/X$14,"")</f>
        <v>87.715332021268267</v>
      </c>
      <c r="Y18" s="79">
        <f t="shared" ref="Y18:Y50" si="10">IFERROR(AVERAGE($L18:$N18)/Y$14,0)</f>
        <v>99.094965198124896</v>
      </c>
      <c r="Z18" s="79">
        <f t="shared" ref="Z18:Z50" si="11">IFERROR(AVERAGE($O18:$Q18)/Z$14,0)</f>
        <v>99.631199759050489</v>
      </c>
      <c r="AA18" s="79">
        <f t="shared" ref="AA18:AA50" si="12">IFERROR(AVERAGE($R18:$T18)/AA$14,0)</f>
        <v>129.03847299721991</v>
      </c>
      <c r="AB18" s="217">
        <f t="shared" ref="AB18:AB50" si="13">IFERROR((AA18-Z18)/Z18,0)</f>
        <v>0.29516128792274299</v>
      </c>
      <c r="AC18" s="105">
        <f t="shared" ref="AC18:AC38" si="14">IFERROR(I18/I$14,0)</f>
        <v>88.442410560412938</v>
      </c>
      <c r="AD18" s="79">
        <f t="shared" ref="AD18:AD38" si="15">IFERROR(J18/J$14,0)</f>
        <v>79.202052145973568</v>
      </c>
      <c r="AE18" s="79">
        <f t="shared" ref="AE18:AE38" si="16">IFERROR(K18/K$14,0)</f>
        <v>95.514570865361961</v>
      </c>
      <c r="AF18" s="79">
        <f t="shared" ref="AF18:AF38" si="17">IFERROR(L18/L$14,0)</f>
        <v>112.61081604949986</v>
      </c>
      <c r="AG18" s="79">
        <f t="shared" ref="AG18:AG38" si="18">IFERROR(M18/M$14,0)</f>
        <v>82.919037230968939</v>
      </c>
      <c r="AH18" s="79">
        <f t="shared" ref="AH18:AH38" si="19">IFERROR(N18/N$14,0)</f>
        <v>101.55851953964824</v>
      </c>
      <c r="AI18" s="79">
        <f t="shared" ref="AI18:AI38" si="20">IFERROR(O18/O$14,0)</f>
        <v>96.920448538304512</v>
      </c>
      <c r="AJ18" s="79">
        <f t="shared" ref="AJ18:AJ38" si="21">IFERROR(P18/P$14,0)</f>
        <v>88.792807590703006</v>
      </c>
      <c r="AK18" s="79">
        <f t="shared" ref="AK18:AK38" si="22">IFERROR(Q18/Q$14,0)</f>
        <v>113.33916795172907</v>
      </c>
      <c r="AL18" s="79">
        <f t="shared" ref="AL18:AL38" si="23">IFERROR(R18/R$14,0)</f>
        <v>82.4046722870374</v>
      </c>
      <c r="AM18" s="79">
        <f t="shared" ref="AM18:AM38" si="24">IFERROR(S18/S$14,0)</f>
        <v>143.45274943431215</v>
      </c>
      <c r="AN18" s="209">
        <f t="shared" ref="AN18:AN50" si="25">IFERROR(T18/T$14,0)</f>
        <v>161.97717766276179</v>
      </c>
      <c r="AO18" s="214">
        <f t="shared" ref="AO18:AO50" si="26">SUM(AC18:AN18)</f>
        <v>1247.1344298567135</v>
      </c>
    </row>
    <row r="19" spans="1:41" x14ac:dyDescent="0.25">
      <c r="A19" s="1" t="s">
        <v>25</v>
      </c>
      <c r="B19" t="s">
        <v>26</v>
      </c>
      <c r="C19" s="75">
        <f t="shared" si="1"/>
        <v>0</v>
      </c>
      <c r="D19" s="76">
        <f t="shared" si="2"/>
        <v>0</v>
      </c>
      <c r="E19" s="76">
        <f t="shared" si="3"/>
        <v>0</v>
      </c>
      <c r="F19" s="76">
        <f t="shared" si="4"/>
        <v>0</v>
      </c>
      <c r="G19" s="76">
        <f t="shared" si="5"/>
        <v>0</v>
      </c>
      <c r="H19" s="103">
        <f t="shared" si="6"/>
        <v>0</v>
      </c>
      <c r="I19" s="181">
        <v>0</v>
      </c>
      <c r="J19" s="181">
        <v>0</v>
      </c>
      <c r="K19" s="181">
        <v>0</v>
      </c>
      <c r="L19" s="181">
        <v>0</v>
      </c>
      <c r="M19" s="181">
        <v>0</v>
      </c>
      <c r="N19" s="181">
        <v>0</v>
      </c>
      <c r="O19" s="181">
        <v>0</v>
      </c>
      <c r="P19" s="181">
        <v>0</v>
      </c>
      <c r="Q19" s="181">
        <v>0</v>
      </c>
      <c r="R19" s="181">
        <v>0</v>
      </c>
      <c r="S19" s="181">
        <v>0</v>
      </c>
      <c r="T19" s="211">
        <v>0</v>
      </c>
      <c r="U19" s="213">
        <f t="shared" si="7"/>
        <v>0</v>
      </c>
      <c r="V19" s="24"/>
      <c r="W19" s="78">
        <f t="shared" si="8"/>
        <v>0</v>
      </c>
      <c r="X19" s="79">
        <f t="shared" si="9"/>
        <v>0</v>
      </c>
      <c r="Y19" s="79">
        <f t="shared" si="10"/>
        <v>0</v>
      </c>
      <c r="Z19" s="79">
        <f t="shared" si="11"/>
        <v>0</v>
      </c>
      <c r="AA19" s="79">
        <f t="shared" si="12"/>
        <v>0</v>
      </c>
      <c r="AB19" s="217">
        <f t="shared" si="13"/>
        <v>0</v>
      </c>
      <c r="AC19" s="105">
        <f t="shared" si="14"/>
        <v>0</v>
      </c>
      <c r="AD19" s="79">
        <f t="shared" si="15"/>
        <v>0</v>
      </c>
      <c r="AE19" s="79">
        <f t="shared" si="16"/>
        <v>0</v>
      </c>
      <c r="AF19" s="79">
        <f t="shared" si="17"/>
        <v>0</v>
      </c>
      <c r="AG19" s="79">
        <f t="shared" si="18"/>
        <v>0</v>
      </c>
      <c r="AH19" s="79">
        <f t="shared" si="19"/>
        <v>0</v>
      </c>
      <c r="AI19" s="79">
        <f t="shared" si="20"/>
        <v>0</v>
      </c>
      <c r="AJ19" s="79">
        <f t="shared" si="21"/>
        <v>0</v>
      </c>
      <c r="AK19" s="79">
        <f t="shared" si="22"/>
        <v>0</v>
      </c>
      <c r="AL19" s="79">
        <f t="shared" si="23"/>
        <v>0</v>
      </c>
      <c r="AM19" s="79">
        <f t="shared" si="24"/>
        <v>0</v>
      </c>
      <c r="AN19" s="209">
        <f t="shared" si="25"/>
        <v>0</v>
      </c>
      <c r="AO19" s="214">
        <f t="shared" si="26"/>
        <v>0</v>
      </c>
    </row>
    <row r="20" spans="1:41" x14ac:dyDescent="0.25">
      <c r="A20" s="1" t="s">
        <v>27</v>
      </c>
      <c r="B20" t="s">
        <v>167</v>
      </c>
      <c r="C20" s="75">
        <f t="shared" si="1"/>
        <v>0</v>
      </c>
      <c r="D20" s="76">
        <f t="shared" si="2"/>
        <v>0</v>
      </c>
      <c r="E20" s="76">
        <f t="shared" si="3"/>
        <v>0</v>
      </c>
      <c r="F20" s="76">
        <f t="shared" si="4"/>
        <v>0</v>
      </c>
      <c r="G20" s="76">
        <f t="shared" si="5"/>
        <v>0</v>
      </c>
      <c r="H20" s="103">
        <f t="shared" si="6"/>
        <v>0</v>
      </c>
      <c r="I20" s="181">
        <v>0</v>
      </c>
      <c r="J20" s="181">
        <v>0</v>
      </c>
      <c r="K20" s="181">
        <v>0</v>
      </c>
      <c r="L20" s="181">
        <v>0</v>
      </c>
      <c r="M20" s="181">
        <v>0</v>
      </c>
      <c r="N20" s="181">
        <v>0</v>
      </c>
      <c r="O20" s="181">
        <v>0</v>
      </c>
      <c r="P20" s="181">
        <v>0</v>
      </c>
      <c r="Q20" s="181">
        <v>0</v>
      </c>
      <c r="R20" s="181">
        <v>0</v>
      </c>
      <c r="S20" s="181">
        <v>0</v>
      </c>
      <c r="T20" s="211">
        <v>0</v>
      </c>
      <c r="U20" s="213">
        <f t="shared" si="7"/>
        <v>0</v>
      </c>
      <c r="V20" s="24"/>
      <c r="W20" s="78">
        <f t="shared" si="8"/>
        <v>0</v>
      </c>
      <c r="X20" s="79">
        <f t="shared" si="9"/>
        <v>0</v>
      </c>
      <c r="Y20" s="79">
        <f t="shared" si="10"/>
        <v>0</v>
      </c>
      <c r="Z20" s="79">
        <f t="shared" si="11"/>
        <v>0</v>
      </c>
      <c r="AA20" s="79">
        <f t="shared" si="12"/>
        <v>0</v>
      </c>
      <c r="AB20" s="217">
        <f t="shared" si="13"/>
        <v>0</v>
      </c>
      <c r="AC20" s="105">
        <f t="shared" si="14"/>
        <v>0</v>
      </c>
      <c r="AD20" s="79">
        <f t="shared" si="15"/>
        <v>0</v>
      </c>
      <c r="AE20" s="79">
        <f t="shared" si="16"/>
        <v>0</v>
      </c>
      <c r="AF20" s="79">
        <f t="shared" si="17"/>
        <v>0</v>
      </c>
      <c r="AG20" s="79">
        <f t="shared" si="18"/>
        <v>0</v>
      </c>
      <c r="AH20" s="79">
        <f t="shared" si="19"/>
        <v>0</v>
      </c>
      <c r="AI20" s="79">
        <f t="shared" si="20"/>
        <v>0</v>
      </c>
      <c r="AJ20" s="79">
        <f t="shared" si="21"/>
        <v>0</v>
      </c>
      <c r="AK20" s="79">
        <f t="shared" si="22"/>
        <v>0</v>
      </c>
      <c r="AL20" s="79">
        <f t="shared" si="23"/>
        <v>0</v>
      </c>
      <c r="AM20" s="79">
        <f t="shared" si="24"/>
        <v>0</v>
      </c>
      <c r="AN20" s="209">
        <f t="shared" si="25"/>
        <v>0</v>
      </c>
      <c r="AO20" s="214">
        <f t="shared" si="26"/>
        <v>0</v>
      </c>
    </row>
    <row r="21" spans="1:41" x14ac:dyDescent="0.25">
      <c r="A21" s="1" t="s">
        <v>28</v>
      </c>
      <c r="B21" t="s">
        <v>29</v>
      </c>
      <c r="C21" s="75">
        <f t="shared" si="1"/>
        <v>2461</v>
      </c>
      <c r="D21" s="76">
        <f t="shared" si="2"/>
        <v>5306.5533333333333</v>
      </c>
      <c r="E21" s="76">
        <f t="shared" si="3"/>
        <v>25.613333333333401</v>
      </c>
      <c r="F21" s="76">
        <f t="shared" si="4"/>
        <v>0</v>
      </c>
      <c r="G21" s="76">
        <f t="shared" si="5"/>
        <v>0</v>
      </c>
      <c r="H21" s="103">
        <f t="shared" si="6"/>
        <v>0</v>
      </c>
      <c r="I21" s="181">
        <v>11343.130000000001</v>
      </c>
      <c r="J21" s="181">
        <v>4496.4599999999991</v>
      </c>
      <c r="K21" s="181">
        <v>80.069999999999936</v>
      </c>
      <c r="L21" s="181">
        <v>76.840000000000202</v>
      </c>
      <c r="M21" s="181">
        <v>0</v>
      </c>
      <c r="N21" s="181">
        <v>0</v>
      </c>
      <c r="O21" s="181">
        <v>0</v>
      </c>
      <c r="P21" s="181">
        <v>0</v>
      </c>
      <c r="Q21" s="181">
        <v>0</v>
      </c>
      <c r="R21" s="181">
        <v>0</v>
      </c>
      <c r="S21" s="181">
        <v>0</v>
      </c>
      <c r="T21" s="211">
        <v>0</v>
      </c>
      <c r="U21" s="213">
        <f t="shared" si="7"/>
        <v>15996.5</v>
      </c>
      <c r="V21" s="24"/>
      <c r="W21" s="78">
        <f t="shared" si="8"/>
        <v>4.8333036725131213E-3</v>
      </c>
      <c r="X21" s="79">
        <f t="shared" si="9"/>
        <v>1.8408615230910481E-2</v>
      </c>
      <c r="Y21" s="79">
        <f t="shared" si="10"/>
        <v>9.1237669141150279E-5</v>
      </c>
      <c r="Z21" s="79">
        <f t="shared" si="11"/>
        <v>0</v>
      </c>
      <c r="AA21" s="79">
        <f t="shared" si="12"/>
        <v>0</v>
      </c>
      <c r="AB21" s="217">
        <f t="shared" si="13"/>
        <v>0</v>
      </c>
      <c r="AC21" s="105">
        <f t="shared" si="14"/>
        <v>3.9254202916606112E-2</v>
      </c>
      <c r="AD21" s="79">
        <f t="shared" si="15"/>
        <v>1.5602360934241524E-2</v>
      </c>
      <c r="AE21" s="79">
        <f t="shared" si="16"/>
        <v>2.7837169766059284E-4</v>
      </c>
      <c r="AF21" s="79">
        <f t="shared" si="17"/>
        <v>2.6952608447068221E-4</v>
      </c>
      <c r="AG21" s="79">
        <f t="shared" si="18"/>
        <v>0</v>
      </c>
      <c r="AH21" s="79">
        <f t="shared" si="19"/>
        <v>0</v>
      </c>
      <c r="AI21" s="79">
        <f t="shared" si="20"/>
        <v>0</v>
      </c>
      <c r="AJ21" s="79">
        <f t="shared" si="21"/>
        <v>0</v>
      </c>
      <c r="AK21" s="79">
        <f t="shared" si="22"/>
        <v>0</v>
      </c>
      <c r="AL21" s="79">
        <f t="shared" si="23"/>
        <v>0</v>
      </c>
      <c r="AM21" s="79">
        <f t="shared" si="24"/>
        <v>0</v>
      </c>
      <c r="AN21" s="209">
        <f t="shared" si="25"/>
        <v>0</v>
      </c>
      <c r="AO21" s="214">
        <f t="shared" si="26"/>
        <v>5.5404461632978914E-2</v>
      </c>
    </row>
    <row r="22" spans="1:41" x14ac:dyDescent="0.25">
      <c r="A22" s="1" t="s">
        <v>30</v>
      </c>
      <c r="B22" t="s">
        <v>31</v>
      </c>
      <c r="C22" s="75">
        <f t="shared" si="1"/>
        <v>56008.760000000009</v>
      </c>
      <c r="D22" s="76">
        <f t="shared" si="2"/>
        <v>27681.883333333342</v>
      </c>
      <c r="E22" s="76">
        <f t="shared" si="3"/>
        <v>36004.246666666681</v>
      </c>
      <c r="F22" s="76">
        <f t="shared" si="4"/>
        <v>26619.209999999995</v>
      </c>
      <c r="G22" s="76">
        <f t="shared" si="5"/>
        <v>31046.973333333339</v>
      </c>
      <c r="H22" s="103">
        <f t="shared" si="6"/>
        <v>0.16633714273764488</v>
      </c>
      <c r="I22" s="181">
        <v>20458.760000000002</v>
      </c>
      <c r="J22" s="181">
        <v>24328.959999999999</v>
      </c>
      <c r="K22" s="181">
        <v>38257.930000000015</v>
      </c>
      <c r="L22" s="181">
        <v>33323.550000000003</v>
      </c>
      <c r="M22" s="181">
        <v>38788.820000000022</v>
      </c>
      <c r="N22" s="181">
        <v>35900.37000000001</v>
      </c>
      <c r="O22" s="181">
        <v>25345.22</v>
      </c>
      <c r="P22" s="181">
        <v>23586.449999999997</v>
      </c>
      <c r="Q22" s="181">
        <v>30925.959999999992</v>
      </c>
      <c r="R22" s="181">
        <v>27117.620000000006</v>
      </c>
      <c r="S22" s="181">
        <v>38831.670000000013</v>
      </c>
      <c r="T22" s="211">
        <v>27191.629999999994</v>
      </c>
      <c r="U22" s="213">
        <f t="shared" si="7"/>
        <v>364056.94000000006</v>
      </c>
      <c r="V22" s="24"/>
      <c r="W22" s="78">
        <f t="shared" si="8"/>
        <v>0.10999892133315971</v>
      </c>
      <c r="X22" s="79">
        <f t="shared" si="9"/>
        <v>9.6029401221562616E-2</v>
      </c>
      <c r="Y22" s="79">
        <f t="shared" si="10"/>
        <v>0.12825130967138296</v>
      </c>
      <c r="Z22" s="79">
        <f t="shared" si="11"/>
        <v>9.8372518440775158E-2</v>
      </c>
      <c r="AA22" s="79">
        <f t="shared" si="12"/>
        <v>0.11777124483001483</v>
      </c>
      <c r="AB22" s="217">
        <f t="shared" si="13"/>
        <v>0.19719660222909319</v>
      </c>
      <c r="AC22" s="105">
        <f t="shared" si="14"/>
        <v>7.0799886491836411E-2</v>
      </c>
      <c r="AD22" s="79">
        <f t="shared" si="15"/>
        <v>8.4419568966414629E-2</v>
      </c>
      <c r="AE22" s="79">
        <f t="shared" si="16"/>
        <v>0.13300767981866038</v>
      </c>
      <c r="AF22" s="79">
        <f t="shared" si="17"/>
        <v>0.11688659490061139</v>
      </c>
      <c r="AG22" s="79">
        <f t="shared" si="18"/>
        <v>0.13835460375662553</v>
      </c>
      <c r="AH22" s="79">
        <f t="shared" si="19"/>
        <v>0.12972364451028928</v>
      </c>
      <c r="AI22" s="79">
        <f t="shared" si="20"/>
        <v>9.2605914011889418E-2</v>
      </c>
      <c r="AJ22" s="79">
        <f t="shared" si="21"/>
        <v>8.7267369153242208E-2</v>
      </c>
      <c r="AK22" s="79">
        <f t="shared" si="22"/>
        <v>0.11547249842245377</v>
      </c>
      <c r="AL22" s="79">
        <f t="shared" si="23"/>
        <v>0.10192448206392642</v>
      </c>
      <c r="AM22" s="79">
        <f t="shared" si="24"/>
        <v>0.14742695409193765</v>
      </c>
      <c r="AN22" s="209">
        <f t="shared" si="25"/>
        <v>0.10401869087375816</v>
      </c>
      <c r="AO22" s="214">
        <f t="shared" si="26"/>
        <v>1.3219078870616454</v>
      </c>
    </row>
    <row r="23" spans="1:41" x14ac:dyDescent="0.25">
      <c r="A23" s="1" t="s">
        <v>32</v>
      </c>
      <c r="B23" t="s">
        <v>33</v>
      </c>
      <c r="C23" s="75">
        <f t="shared" si="1"/>
        <v>1558338.4492307692</v>
      </c>
      <c r="D23" s="76">
        <f t="shared" si="2"/>
        <v>803754.18666666653</v>
      </c>
      <c r="E23" s="76">
        <f t="shared" si="3"/>
        <v>857579.02000000014</v>
      </c>
      <c r="F23" s="76">
        <f t="shared" si="4"/>
        <v>807571.92333333346</v>
      </c>
      <c r="G23" s="76">
        <f t="shared" si="5"/>
        <v>907494.84333333327</v>
      </c>
      <c r="H23" s="103">
        <f t="shared" si="6"/>
        <v>0.12373253342879729</v>
      </c>
      <c r="I23" s="181">
        <v>851795.60999999987</v>
      </c>
      <c r="J23" s="181">
        <v>834783.37000000011</v>
      </c>
      <c r="K23" s="181">
        <v>724683.57999999984</v>
      </c>
      <c r="L23" s="181">
        <v>1035078.3800000002</v>
      </c>
      <c r="M23" s="181">
        <v>693110.95999999985</v>
      </c>
      <c r="N23" s="181">
        <v>844547.7200000002</v>
      </c>
      <c r="O23" s="181">
        <v>806881.20000000019</v>
      </c>
      <c r="P23" s="181">
        <v>738867.98000000045</v>
      </c>
      <c r="Q23" s="181">
        <v>876966.59</v>
      </c>
      <c r="R23" s="181">
        <v>833510.5199999999</v>
      </c>
      <c r="S23" s="181">
        <v>961644.52</v>
      </c>
      <c r="T23" s="211">
        <v>927329.48999999964</v>
      </c>
      <c r="U23" s="213">
        <f t="shared" si="7"/>
        <v>10129199.92</v>
      </c>
      <c r="V23" s="24"/>
      <c r="W23" s="78">
        <f t="shared" si="8"/>
        <v>3.0605131855690688</v>
      </c>
      <c r="X23" s="79">
        <f t="shared" si="9"/>
        <v>2.7882507972997033</v>
      </c>
      <c r="Y23" s="79">
        <f t="shared" si="10"/>
        <v>3.054796104469744</v>
      </c>
      <c r="Z23" s="79">
        <f t="shared" si="11"/>
        <v>2.9844192941999639</v>
      </c>
      <c r="AA23" s="79">
        <f t="shared" si="12"/>
        <v>3.4424224296749246</v>
      </c>
      <c r="AB23" s="217">
        <f t="shared" si="13"/>
        <v>0.15346474148758579</v>
      </c>
      <c r="AC23" s="105">
        <f t="shared" si="14"/>
        <v>2.9477364465023563</v>
      </c>
      <c r="AD23" s="79">
        <f t="shared" si="15"/>
        <v>2.8966323375816736</v>
      </c>
      <c r="AE23" s="79">
        <f t="shared" si="16"/>
        <v>2.5194379721663065</v>
      </c>
      <c r="AF23" s="79">
        <f t="shared" si="17"/>
        <v>3.6306692202193678</v>
      </c>
      <c r="AG23" s="79">
        <f t="shared" si="18"/>
        <v>2.4722353562231141</v>
      </c>
      <c r="AH23" s="79">
        <f t="shared" si="19"/>
        <v>3.0517180798207746</v>
      </c>
      <c r="AI23" s="79">
        <f t="shared" si="20"/>
        <v>2.9481681762876848</v>
      </c>
      <c r="AJ23" s="79">
        <f t="shared" si="21"/>
        <v>2.7337333412264426</v>
      </c>
      <c r="AK23" s="79">
        <f t="shared" si="22"/>
        <v>3.27445043517872</v>
      </c>
      <c r="AL23" s="79">
        <f t="shared" si="23"/>
        <v>3.1328386505096666</v>
      </c>
      <c r="AM23" s="79">
        <f t="shared" si="24"/>
        <v>3.6509458002399429</v>
      </c>
      <c r="AN23" s="209">
        <f t="shared" si="25"/>
        <v>3.5474004154377576</v>
      </c>
      <c r="AO23" s="214">
        <f t="shared" si="26"/>
        <v>36.805966231393811</v>
      </c>
    </row>
    <row r="24" spans="1:41" x14ac:dyDescent="0.25">
      <c r="A24" s="1" t="s">
        <v>34</v>
      </c>
      <c r="B24" t="s">
        <v>35</v>
      </c>
      <c r="C24" s="75">
        <f t="shared" si="1"/>
        <v>11006.675384615382</v>
      </c>
      <c r="D24" s="76">
        <f t="shared" si="2"/>
        <v>5547.6866666666656</v>
      </c>
      <c r="E24" s="76">
        <f t="shared" si="3"/>
        <v>4928.4266666666663</v>
      </c>
      <c r="F24" s="76">
        <f t="shared" si="4"/>
        <v>3841.0533333333333</v>
      </c>
      <c r="G24" s="76">
        <f t="shared" si="5"/>
        <v>9530.6299999999974</v>
      </c>
      <c r="H24" s="103">
        <f t="shared" si="6"/>
        <v>1.4812542740012282</v>
      </c>
      <c r="I24" s="181">
        <v>5729.8700000000008</v>
      </c>
      <c r="J24" s="181">
        <v>5121.8100000000004</v>
      </c>
      <c r="K24" s="181">
        <v>5791.3799999999983</v>
      </c>
      <c r="L24" s="181">
        <v>6016.8</v>
      </c>
      <c r="M24" s="181">
        <v>3799.6800000000003</v>
      </c>
      <c r="N24" s="181">
        <v>4968.7999999999993</v>
      </c>
      <c r="O24" s="181">
        <v>4281.0400000000009</v>
      </c>
      <c r="P24" s="181">
        <v>3041.1</v>
      </c>
      <c r="Q24" s="181">
        <v>4201.0199999999995</v>
      </c>
      <c r="R24" s="181">
        <v>7699.83</v>
      </c>
      <c r="S24" s="181">
        <v>8805.1299999999937</v>
      </c>
      <c r="T24" s="211">
        <v>12086.93</v>
      </c>
      <c r="U24" s="213">
        <f t="shared" si="7"/>
        <v>71543.389999999985</v>
      </c>
      <c r="V24" s="24"/>
      <c r="W24" s="78">
        <f t="shared" si="8"/>
        <v>2.1616661746696991E-2</v>
      </c>
      <c r="X24" s="79">
        <f t="shared" si="9"/>
        <v>1.9245115021612077E-2</v>
      </c>
      <c r="Y24" s="79">
        <f t="shared" si="10"/>
        <v>1.7555628381041941E-2</v>
      </c>
      <c r="Z24" s="79">
        <f t="shared" si="11"/>
        <v>1.4194789772699275E-2</v>
      </c>
      <c r="AA24" s="79">
        <f t="shared" si="12"/>
        <v>3.615277235121632E-2</v>
      </c>
      <c r="AB24" s="217">
        <f t="shared" si="13"/>
        <v>1.5469043874639592</v>
      </c>
      <c r="AC24" s="105">
        <f t="shared" si="14"/>
        <v>1.9828872600928832E-2</v>
      </c>
      <c r="AD24" s="79">
        <f t="shared" si="15"/>
        <v>1.7772276025274907E-2</v>
      </c>
      <c r="AE24" s="79">
        <f t="shared" si="16"/>
        <v>2.0134335985982327E-2</v>
      </c>
      <c r="AF24" s="79">
        <f t="shared" si="17"/>
        <v>2.1104692153086888E-2</v>
      </c>
      <c r="AG24" s="79">
        <f t="shared" si="18"/>
        <v>1.3552957290321662E-2</v>
      </c>
      <c r="AH24" s="79">
        <f t="shared" si="19"/>
        <v>1.7954434587797427E-2</v>
      </c>
      <c r="AI24" s="79">
        <f t="shared" si="20"/>
        <v>1.5641987803674977E-2</v>
      </c>
      <c r="AJ24" s="79">
        <f t="shared" si="21"/>
        <v>1.125174820000148E-2</v>
      </c>
      <c r="AK24" s="79">
        <f t="shared" si="22"/>
        <v>1.5685924554086496E-2</v>
      </c>
      <c r="AL24" s="79">
        <f t="shared" si="23"/>
        <v>2.8940636557717173E-2</v>
      </c>
      <c r="AM24" s="79">
        <f t="shared" si="24"/>
        <v>3.342924721711793E-2</v>
      </c>
      <c r="AN24" s="209">
        <f t="shared" si="25"/>
        <v>4.623726622062576E-2</v>
      </c>
      <c r="AO24" s="214">
        <f t="shared" si="26"/>
        <v>0.26153437919661587</v>
      </c>
    </row>
    <row r="25" spans="1:41" x14ac:dyDescent="0.25">
      <c r="A25" s="1" t="s">
        <v>36</v>
      </c>
      <c r="B25" t="s">
        <v>37</v>
      </c>
      <c r="C25" s="75">
        <f t="shared" si="1"/>
        <v>6659.3076923076924</v>
      </c>
      <c r="D25" s="76">
        <f t="shared" si="2"/>
        <v>2623.5933333333328</v>
      </c>
      <c r="E25" s="76">
        <f t="shared" si="3"/>
        <v>1317.4266666666665</v>
      </c>
      <c r="F25" s="76">
        <f t="shared" si="4"/>
        <v>2399.4366666666665</v>
      </c>
      <c r="G25" s="76">
        <f t="shared" si="5"/>
        <v>8088.0433333333322</v>
      </c>
      <c r="H25" s="103">
        <f t="shared" si="6"/>
        <v>2.370809259395608</v>
      </c>
      <c r="I25" s="181">
        <v>1099.8899999999999</v>
      </c>
      <c r="J25" s="181">
        <v>5408.57</v>
      </c>
      <c r="K25" s="181">
        <v>1362.3200000000002</v>
      </c>
      <c r="L25" s="181">
        <v>409.16999999999996</v>
      </c>
      <c r="M25" s="181">
        <v>456.28</v>
      </c>
      <c r="N25" s="181">
        <v>3086.8299999999995</v>
      </c>
      <c r="O25" s="181">
        <v>2868.0099999999998</v>
      </c>
      <c r="P25" s="181">
        <v>3008.8599999999997</v>
      </c>
      <c r="Q25" s="181">
        <v>1321.44</v>
      </c>
      <c r="R25" s="181">
        <v>670.22</v>
      </c>
      <c r="S25" s="181">
        <v>4088.3799999999987</v>
      </c>
      <c r="T25" s="211">
        <v>19505.53</v>
      </c>
      <c r="U25" s="213">
        <f t="shared" si="7"/>
        <v>43285.5</v>
      </c>
      <c r="V25" s="24"/>
      <c r="W25" s="78">
        <f t="shared" si="8"/>
        <v>1.3078608827966538E-2</v>
      </c>
      <c r="X25" s="79">
        <f t="shared" si="9"/>
        <v>9.1013351156460365E-3</v>
      </c>
      <c r="Y25" s="79">
        <f t="shared" si="10"/>
        <v>4.6928268479071375E-3</v>
      </c>
      <c r="Z25" s="79">
        <f t="shared" si="11"/>
        <v>8.8672288824175761E-3</v>
      </c>
      <c r="AA25" s="79">
        <f t="shared" si="12"/>
        <v>3.0680572994311272E-2</v>
      </c>
      <c r="AB25" s="217">
        <f t="shared" si="13"/>
        <v>2.4599956086784203</v>
      </c>
      <c r="AC25" s="105">
        <f t="shared" si="14"/>
        <v>3.8062955503415622E-3</v>
      </c>
      <c r="AD25" s="79">
        <f t="shared" si="15"/>
        <v>1.8767310568338358E-2</v>
      </c>
      <c r="AE25" s="79">
        <f t="shared" si="16"/>
        <v>4.7362474229671429E-3</v>
      </c>
      <c r="AF25" s="79">
        <f t="shared" si="17"/>
        <v>1.435215876924372E-3</v>
      </c>
      <c r="AG25" s="79">
        <f t="shared" si="18"/>
        <v>1.6274905656339393E-3</v>
      </c>
      <c r="AH25" s="79">
        <f t="shared" si="19"/>
        <v>1.1154058790583387E-2</v>
      </c>
      <c r="AI25" s="79">
        <f t="shared" si="20"/>
        <v>1.0479083923723641E-2</v>
      </c>
      <c r="AJ25" s="79">
        <f t="shared" si="21"/>
        <v>1.1132463611540709E-2</v>
      </c>
      <c r="AK25" s="79">
        <f t="shared" si="22"/>
        <v>4.9340417667023875E-3</v>
      </c>
      <c r="AL25" s="79">
        <f t="shared" si="23"/>
        <v>2.5190937246294016E-3</v>
      </c>
      <c r="AM25" s="79">
        <f t="shared" si="24"/>
        <v>1.5521799875472668E-2</v>
      </c>
      <c r="AN25" s="209">
        <f t="shared" si="25"/>
        <v>7.4616332135985092E-2</v>
      </c>
      <c r="AO25" s="214">
        <f t="shared" si="26"/>
        <v>0.16072943381284266</v>
      </c>
    </row>
    <row r="26" spans="1:41" x14ac:dyDescent="0.25">
      <c r="A26" s="1" t="s">
        <v>38</v>
      </c>
      <c r="B26" t="s">
        <v>39</v>
      </c>
      <c r="C26" s="75">
        <f t="shared" si="1"/>
        <v>69397.892307692295</v>
      </c>
      <c r="D26" s="76">
        <f t="shared" si="2"/>
        <v>39456.863333333335</v>
      </c>
      <c r="E26" s="76">
        <f t="shared" si="3"/>
        <v>34291.176666666666</v>
      </c>
      <c r="F26" s="76">
        <f t="shared" si="4"/>
        <v>34278.750000000007</v>
      </c>
      <c r="G26" s="76">
        <f t="shared" si="5"/>
        <v>42335.31</v>
      </c>
      <c r="H26" s="103">
        <f t="shared" si="6"/>
        <v>0.23503074061918794</v>
      </c>
      <c r="I26" s="181">
        <v>50242.630000000026</v>
      </c>
      <c r="J26" s="181">
        <v>31657.579999999994</v>
      </c>
      <c r="K26" s="181">
        <v>36470.37999999999</v>
      </c>
      <c r="L26" s="181">
        <v>33698.959999999992</v>
      </c>
      <c r="M26" s="181">
        <v>33299.30999999999</v>
      </c>
      <c r="N26" s="181">
        <v>35875.26</v>
      </c>
      <c r="O26" s="181">
        <v>35463.690000000017</v>
      </c>
      <c r="P26" s="181">
        <v>27567.069999999996</v>
      </c>
      <c r="Q26" s="181">
        <v>39805.490000000013</v>
      </c>
      <c r="R26" s="181">
        <v>46053.779999999977</v>
      </c>
      <c r="S26" s="181">
        <v>45184.029999999992</v>
      </c>
      <c r="T26" s="211">
        <v>35768.120000000017</v>
      </c>
      <c r="U26" s="213">
        <f t="shared" si="7"/>
        <v>451086.29999999993</v>
      </c>
      <c r="V26" s="24"/>
      <c r="W26" s="78">
        <f t="shared" si="8"/>
        <v>0.13629463135125527</v>
      </c>
      <c r="X26" s="79">
        <f t="shared" si="9"/>
        <v>0.13687721006389961</v>
      </c>
      <c r="Y26" s="79">
        <f t="shared" si="10"/>
        <v>0.12214915530351604</v>
      </c>
      <c r="Z26" s="79">
        <f t="shared" si="11"/>
        <v>0.12667870182855626</v>
      </c>
      <c r="AA26" s="79">
        <f t="shared" si="12"/>
        <v>0.16059156895694954</v>
      </c>
      <c r="AB26" s="217">
        <f t="shared" si="13"/>
        <v>0.26770772544140919</v>
      </c>
      <c r="AC26" s="105">
        <f t="shared" si="14"/>
        <v>0.17387038613539318</v>
      </c>
      <c r="AD26" s="79">
        <f t="shared" si="15"/>
        <v>0.10984930133140866</v>
      </c>
      <c r="AE26" s="79">
        <f t="shared" si="16"/>
        <v>0.12679307599509099</v>
      </c>
      <c r="AF26" s="79">
        <f t="shared" si="17"/>
        <v>0.11820339327868447</v>
      </c>
      <c r="AG26" s="79">
        <f t="shared" si="18"/>
        <v>0.11877424578574533</v>
      </c>
      <c r="AH26" s="79">
        <f t="shared" si="19"/>
        <v>0.12963291116370668</v>
      </c>
      <c r="AI26" s="79">
        <f t="shared" si="20"/>
        <v>0.12957659971719732</v>
      </c>
      <c r="AJ26" s="79">
        <f t="shared" si="21"/>
        <v>0.10199524193608062</v>
      </c>
      <c r="AK26" s="79">
        <f t="shared" si="22"/>
        <v>0.14862721743253896</v>
      </c>
      <c r="AL26" s="79">
        <f t="shared" si="23"/>
        <v>0.1730980695793366</v>
      </c>
      <c r="AM26" s="79">
        <f t="shared" si="24"/>
        <v>0.17154410089750791</v>
      </c>
      <c r="AN26" s="209">
        <f t="shared" si="25"/>
        <v>0.13682714193358358</v>
      </c>
      <c r="AO26" s="214">
        <f t="shared" si="26"/>
        <v>1.6387916851862743</v>
      </c>
    </row>
    <row r="27" spans="1:41" x14ac:dyDescent="0.25">
      <c r="A27" s="1" t="s">
        <v>40</v>
      </c>
      <c r="B27" t="s">
        <v>41</v>
      </c>
      <c r="C27" s="75">
        <f t="shared" si="1"/>
        <v>7378.3815384615382</v>
      </c>
      <c r="D27" s="76">
        <f t="shared" si="2"/>
        <v>3434.376666666667</v>
      </c>
      <c r="E27" s="76">
        <f t="shared" si="3"/>
        <v>3582.5566666666668</v>
      </c>
      <c r="F27" s="76">
        <f t="shared" si="4"/>
        <v>3929.9633333333345</v>
      </c>
      <c r="G27" s="76">
        <f t="shared" si="5"/>
        <v>5039.5966666666654</v>
      </c>
      <c r="H27" s="103">
        <f t="shared" si="6"/>
        <v>0.28235208301349646</v>
      </c>
      <c r="I27" s="181">
        <v>4478.67</v>
      </c>
      <c r="J27" s="181">
        <v>4070.8500000000004</v>
      </c>
      <c r="K27" s="181">
        <v>1753.61</v>
      </c>
      <c r="L27" s="181">
        <v>3257.24</v>
      </c>
      <c r="M27" s="181">
        <v>4073.45</v>
      </c>
      <c r="N27" s="181">
        <v>3416.9800000000005</v>
      </c>
      <c r="O27" s="181">
        <v>2588.2599999999998</v>
      </c>
      <c r="P27" s="181">
        <v>5501.7000000000025</v>
      </c>
      <c r="Q27" s="181">
        <v>3699.93</v>
      </c>
      <c r="R27" s="181">
        <v>5052.0699999999979</v>
      </c>
      <c r="S27" s="181">
        <v>5513.7299999999977</v>
      </c>
      <c r="T27" s="211">
        <v>4552.9900000000007</v>
      </c>
      <c r="U27" s="213">
        <f t="shared" si="7"/>
        <v>47959.479999999996</v>
      </c>
      <c r="V27" s="24"/>
      <c r="W27" s="78">
        <f t="shared" si="8"/>
        <v>1.4490840547358457E-2</v>
      </c>
      <c r="X27" s="79">
        <f t="shared" si="9"/>
        <v>1.1913970263438461E-2</v>
      </c>
      <c r="Y27" s="79">
        <f t="shared" si="10"/>
        <v>1.2761483075198648E-2</v>
      </c>
      <c r="Z27" s="79">
        <f t="shared" si="11"/>
        <v>1.452336077892258E-2</v>
      </c>
      <c r="AA27" s="79">
        <f t="shared" si="12"/>
        <v>1.9116825543741452E-2</v>
      </c>
      <c r="AB27" s="217">
        <f t="shared" si="13"/>
        <v>0.31628111666035741</v>
      </c>
      <c r="AC27" s="105">
        <f t="shared" si="14"/>
        <v>1.5498951433732689E-2</v>
      </c>
      <c r="AD27" s="79">
        <f t="shared" si="15"/>
        <v>1.412552786173059E-2</v>
      </c>
      <c r="AE27" s="79">
        <f t="shared" si="16"/>
        <v>6.0966078772897777E-3</v>
      </c>
      <c r="AF27" s="79">
        <f t="shared" si="17"/>
        <v>1.1425184062744438E-2</v>
      </c>
      <c r="AG27" s="79">
        <f t="shared" si="18"/>
        <v>1.4529458763438174E-2</v>
      </c>
      <c r="AH27" s="79">
        <f t="shared" si="19"/>
        <v>1.2347034273428609E-2</v>
      </c>
      <c r="AI27" s="79">
        <f t="shared" si="20"/>
        <v>9.4569383497327252E-3</v>
      </c>
      <c r="AJ27" s="79">
        <f t="shared" si="21"/>
        <v>2.0355707826756164E-2</v>
      </c>
      <c r="AK27" s="79">
        <f t="shared" si="22"/>
        <v>1.3814936095377135E-2</v>
      </c>
      <c r="AL27" s="79">
        <f t="shared" si="23"/>
        <v>1.8988746730011719E-2</v>
      </c>
      <c r="AM27" s="79">
        <f t="shared" si="24"/>
        <v>2.0933233610229456E-2</v>
      </c>
      <c r="AN27" s="209">
        <f t="shared" si="25"/>
        <v>1.7416979392603987E-2</v>
      </c>
      <c r="AO27" s="214">
        <f t="shared" si="26"/>
        <v>0.17498930627707546</v>
      </c>
    </row>
    <row r="28" spans="1:41" x14ac:dyDescent="0.25">
      <c r="A28" s="1" t="s">
        <v>42</v>
      </c>
      <c r="B28" t="s">
        <v>43</v>
      </c>
      <c r="C28" s="75">
        <f t="shared" si="1"/>
        <v>908358.19999999984</v>
      </c>
      <c r="D28" s="76">
        <f t="shared" si="2"/>
        <v>449588.88999999984</v>
      </c>
      <c r="E28" s="76">
        <f t="shared" si="3"/>
        <v>450573.22999999981</v>
      </c>
      <c r="F28" s="76">
        <f t="shared" si="4"/>
        <v>527492.27333333343</v>
      </c>
      <c r="G28" s="76">
        <f t="shared" si="5"/>
        <v>540455.03999999992</v>
      </c>
      <c r="H28" s="103">
        <f t="shared" si="6"/>
        <v>2.4574325202437693E-2</v>
      </c>
      <c r="I28" s="181">
        <v>474170.79999999958</v>
      </c>
      <c r="J28" s="181">
        <v>428866.75999999989</v>
      </c>
      <c r="K28" s="181">
        <v>445729.10999999987</v>
      </c>
      <c r="L28" s="181">
        <v>519137.37999999977</v>
      </c>
      <c r="M28" s="181">
        <v>373799.03999999992</v>
      </c>
      <c r="N28" s="181">
        <v>458783.26999999973</v>
      </c>
      <c r="O28" s="181">
        <v>521454.63</v>
      </c>
      <c r="P28" s="181">
        <v>467271.85999999993</v>
      </c>
      <c r="Q28" s="181">
        <v>593750.33000000019</v>
      </c>
      <c r="R28" s="181">
        <v>391732.25</v>
      </c>
      <c r="S28" s="181">
        <v>592937.74</v>
      </c>
      <c r="T28" s="211">
        <v>636695.12999999977</v>
      </c>
      <c r="U28" s="213">
        <f t="shared" si="7"/>
        <v>5904328.2999999989</v>
      </c>
      <c r="V28" s="24"/>
      <c r="W28" s="78">
        <f t="shared" si="8"/>
        <v>1.7839784737982149</v>
      </c>
      <c r="X28" s="79">
        <f t="shared" si="9"/>
        <v>1.5596392551289664</v>
      </c>
      <c r="Y28" s="79">
        <f t="shared" si="10"/>
        <v>1.6049941937506227</v>
      </c>
      <c r="Z28" s="79">
        <f t="shared" si="11"/>
        <v>1.9493720281649893</v>
      </c>
      <c r="AA28" s="79">
        <f t="shared" si="12"/>
        <v>2.0501213484509955</v>
      </c>
      <c r="AB28" s="217">
        <f t="shared" si="13"/>
        <v>5.1682961913044854E-2</v>
      </c>
      <c r="AC28" s="105">
        <f t="shared" si="14"/>
        <v>1.6409224614660534</v>
      </c>
      <c r="AD28" s="79">
        <f t="shared" si="15"/>
        <v>1.4881337723940022</v>
      </c>
      <c r="AE28" s="79">
        <f t="shared" si="16"/>
        <v>1.5496236923622477</v>
      </c>
      <c r="AF28" s="79">
        <f t="shared" si="17"/>
        <v>1.8209404650412313</v>
      </c>
      <c r="AG28" s="79">
        <f t="shared" si="18"/>
        <v>1.3332918625471715</v>
      </c>
      <c r="AH28" s="79">
        <f t="shared" si="19"/>
        <v>1.6577834107210598</v>
      </c>
      <c r="AI28" s="79">
        <f t="shared" si="20"/>
        <v>1.9052816518018627</v>
      </c>
      <c r="AJ28" s="79">
        <f t="shared" si="21"/>
        <v>1.72885643670591</v>
      </c>
      <c r="AK28" s="79">
        <f t="shared" si="22"/>
        <v>2.2169670414194562</v>
      </c>
      <c r="AL28" s="79">
        <f t="shared" si="23"/>
        <v>1.4723676594401178</v>
      </c>
      <c r="AM28" s="79">
        <f t="shared" si="24"/>
        <v>2.2511265926589621</v>
      </c>
      <c r="AN28" s="209">
        <f t="shared" si="25"/>
        <v>2.4356095573636907</v>
      </c>
      <c r="AO28" s="214">
        <f t="shared" si="26"/>
        <v>21.500904603921768</v>
      </c>
    </row>
    <row r="29" spans="1:41" x14ac:dyDescent="0.25">
      <c r="A29" s="1" t="s">
        <v>44</v>
      </c>
      <c r="B29" t="s">
        <v>45</v>
      </c>
      <c r="C29" s="75">
        <f t="shared" si="1"/>
        <v>223006.6907692306</v>
      </c>
      <c r="D29" s="76">
        <f t="shared" si="2"/>
        <v>113232.69999999985</v>
      </c>
      <c r="E29" s="76">
        <f t="shared" si="3"/>
        <v>128081.07999999984</v>
      </c>
      <c r="F29" s="76">
        <f t="shared" si="4"/>
        <v>124361.47333333333</v>
      </c>
      <c r="G29" s="76">
        <f t="shared" si="5"/>
        <v>117505.90999999996</v>
      </c>
      <c r="H29" s="103">
        <f t="shared" si="6"/>
        <v>-5.5126102558772372E-2</v>
      </c>
      <c r="I29" s="181">
        <v>79768.160000000033</v>
      </c>
      <c r="J29" s="181">
        <v>129219.98999999977</v>
      </c>
      <c r="K29" s="181">
        <v>130709.94999999979</v>
      </c>
      <c r="L29" s="181">
        <v>153710.74999999968</v>
      </c>
      <c r="M29" s="181">
        <v>96017.13</v>
      </c>
      <c r="N29" s="181">
        <v>134515.35999999984</v>
      </c>
      <c r="O29" s="181">
        <v>131297.97999999998</v>
      </c>
      <c r="P29" s="181">
        <v>110927.54000000004</v>
      </c>
      <c r="Q29" s="181">
        <v>130858.89999999997</v>
      </c>
      <c r="R29" s="181">
        <v>123404.63999999996</v>
      </c>
      <c r="S29" s="181">
        <v>150864.65999999997</v>
      </c>
      <c r="T29" s="211">
        <v>78248.429999999949</v>
      </c>
      <c r="U29" s="213">
        <f t="shared" si="7"/>
        <v>1449543.4899999988</v>
      </c>
      <c r="V29" s="24"/>
      <c r="W29" s="78">
        <f t="shared" si="8"/>
        <v>0.43797604936607887</v>
      </c>
      <c r="X29" s="79">
        <f t="shared" si="9"/>
        <v>0.39280811383982722</v>
      </c>
      <c r="Y29" s="79">
        <f t="shared" si="10"/>
        <v>0.45623968767365258</v>
      </c>
      <c r="Z29" s="79">
        <f t="shared" si="11"/>
        <v>0.45958356122534455</v>
      </c>
      <c r="AA29" s="79">
        <f t="shared" si="12"/>
        <v>0.44573804818280777</v>
      </c>
      <c r="AB29" s="217">
        <f t="shared" si="13"/>
        <v>-3.0126214709729371E-2</v>
      </c>
      <c r="AC29" s="105">
        <f t="shared" si="14"/>
        <v>0.27604687056608745</v>
      </c>
      <c r="AD29" s="79">
        <f t="shared" si="15"/>
        <v>0.44838315561554587</v>
      </c>
      <c r="AE29" s="79">
        <f t="shared" si="16"/>
        <v>0.45442676011778665</v>
      </c>
      <c r="AF29" s="79">
        <f t="shared" si="17"/>
        <v>0.5391600284819329</v>
      </c>
      <c r="AG29" s="79">
        <f t="shared" si="18"/>
        <v>0.34248043572860415</v>
      </c>
      <c r="AH29" s="79">
        <f t="shared" si="19"/>
        <v>0.48606247628683386</v>
      </c>
      <c r="AI29" s="79">
        <f t="shared" si="20"/>
        <v>0.47973422388185122</v>
      </c>
      <c r="AJ29" s="79">
        <f t="shared" si="21"/>
        <v>0.41042015998342463</v>
      </c>
      <c r="AK29" s="79">
        <f t="shared" si="22"/>
        <v>0.48860582254565538</v>
      </c>
      <c r="AL29" s="79">
        <f t="shared" si="23"/>
        <v>0.46382956971464639</v>
      </c>
      <c r="AM29" s="79">
        <f t="shared" si="24"/>
        <v>0.57276746799495803</v>
      </c>
      <c r="AN29" s="209">
        <f t="shared" si="25"/>
        <v>0.29933105339867089</v>
      </c>
      <c r="AO29" s="214">
        <f t="shared" si="26"/>
        <v>5.2612480243159974</v>
      </c>
    </row>
    <row r="30" spans="1:41" x14ac:dyDescent="0.25">
      <c r="A30" s="1" t="s">
        <v>46</v>
      </c>
      <c r="B30" t="s">
        <v>47</v>
      </c>
      <c r="C30" s="75">
        <f t="shared" si="1"/>
        <v>45073.855384615374</v>
      </c>
      <c r="D30" s="76">
        <f t="shared" si="2"/>
        <v>20436.55</v>
      </c>
      <c r="E30" s="76">
        <f t="shared" si="3"/>
        <v>26475.036666666663</v>
      </c>
      <c r="F30" s="76">
        <f t="shared" si="4"/>
        <v>29937.743333333347</v>
      </c>
      <c r="G30" s="76">
        <f t="shared" si="5"/>
        <v>20810.689999999999</v>
      </c>
      <c r="H30" s="103">
        <f t="shared" si="6"/>
        <v>-0.30486777950197352</v>
      </c>
      <c r="I30" s="181">
        <v>14894.609999999999</v>
      </c>
      <c r="J30" s="181">
        <v>18563.409999999996</v>
      </c>
      <c r="K30" s="181">
        <v>27851.629999999994</v>
      </c>
      <c r="L30" s="181">
        <v>25578.339999999997</v>
      </c>
      <c r="M30" s="181">
        <v>23998.77</v>
      </c>
      <c r="N30" s="181">
        <v>29847.999999999993</v>
      </c>
      <c r="O30" s="181">
        <v>27437.790000000008</v>
      </c>
      <c r="P30" s="181">
        <v>26934.350000000017</v>
      </c>
      <c r="Q30" s="181">
        <v>35441.090000000004</v>
      </c>
      <c r="R30" s="181">
        <v>26362.13</v>
      </c>
      <c r="S30" s="181">
        <v>23299.41</v>
      </c>
      <c r="T30" s="211">
        <v>12770.529999999999</v>
      </c>
      <c r="U30" s="213">
        <f t="shared" si="7"/>
        <v>292980.05999999994</v>
      </c>
      <c r="V30" s="24"/>
      <c r="W30" s="78">
        <f t="shared" si="8"/>
        <v>8.8523214451355872E-2</v>
      </c>
      <c r="X30" s="79">
        <f t="shared" si="9"/>
        <v>7.0895091779082639E-2</v>
      </c>
      <c r="Y30" s="79">
        <f t="shared" si="10"/>
        <v>9.4307156528883995E-2</v>
      </c>
      <c r="Z30" s="79">
        <f t="shared" si="11"/>
        <v>0.11063631145077291</v>
      </c>
      <c r="AA30" s="79">
        <f t="shared" si="12"/>
        <v>7.8941700395643744E-2</v>
      </c>
      <c r="AB30" s="217">
        <f t="shared" si="13"/>
        <v>-0.28647566643824279</v>
      </c>
      <c r="AC30" s="105">
        <f t="shared" si="14"/>
        <v>5.1544506966217478E-2</v>
      </c>
      <c r="AD30" s="79">
        <f t="shared" si="15"/>
        <v>6.4413566003102093E-2</v>
      </c>
      <c r="AE30" s="79">
        <f t="shared" si="16"/>
        <v>9.6829093614521064E-2</v>
      </c>
      <c r="AF30" s="79">
        <f t="shared" si="17"/>
        <v>8.971928458432861E-2</v>
      </c>
      <c r="AG30" s="79">
        <f t="shared" si="18"/>
        <v>8.5600446571883093E-2</v>
      </c>
      <c r="AH30" s="79">
        <f t="shared" si="19"/>
        <v>0.1078538004299987</v>
      </c>
      <c r="AI30" s="79">
        <f t="shared" si="20"/>
        <v>0.10025170905663</v>
      </c>
      <c r="AJ30" s="79">
        <f t="shared" si="21"/>
        <v>9.9654244888596241E-2</v>
      </c>
      <c r="AK30" s="79">
        <f t="shared" si="22"/>
        <v>0.13233125856448899</v>
      </c>
      <c r="AL30" s="79">
        <f t="shared" si="23"/>
        <v>9.9084891902456632E-2</v>
      </c>
      <c r="AM30" s="79">
        <f t="shared" si="24"/>
        <v>8.8457721453628763E-2</v>
      </c>
      <c r="AN30" s="209">
        <f t="shared" si="25"/>
        <v>4.8852305373530566E-2</v>
      </c>
      <c r="AO30" s="214">
        <f t="shared" si="26"/>
        <v>1.0645928294093823</v>
      </c>
    </row>
    <row r="31" spans="1:41" x14ac:dyDescent="0.25">
      <c r="A31" s="1" t="s">
        <v>48</v>
      </c>
      <c r="B31" t="s">
        <v>49</v>
      </c>
      <c r="C31" s="75">
        <f t="shared" si="1"/>
        <v>0</v>
      </c>
      <c r="D31" s="76">
        <f t="shared" si="2"/>
        <v>0</v>
      </c>
      <c r="E31" s="76">
        <f t="shared" si="3"/>
        <v>0</v>
      </c>
      <c r="F31" s="76">
        <f t="shared" si="4"/>
        <v>0</v>
      </c>
      <c r="G31" s="76">
        <f t="shared" si="5"/>
        <v>0</v>
      </c>
      <c r="H31" s="103">
        <f t="shared" si="6"/>
        <v>0</v>
      </c>
      <c r="I31" s="181">
        <v>0</v>
      </c>
      <c r="J31" s="181">
        <v>0</v>
      </c>
      <c r="K31" s="181">
        <v>0</v>
      </c>
      <c r="L31" s="181">
        <v>0</v>
      </c>
      <c r="M31" s="181">
        <v>0</v>
      </c>
      <c r="N31" s="181">
        <v>0</v>
      </c>
      <c r="O31" s="181">
        <v>0</v>
      </c>
      <c r="P31" s="181">
        <v>0</v>
      </c>
      <c r="Q31" s="181">
        <v>0</v>
      </c>
      <c r="R31" s="181">
        <v>0</v>
      </c>
      <c r="S31" s="181">
        <v>0</v>
      </c>
      <c r="T31" s="211">
        <v>0</v>
      </c>
      <c r="U31" s="213">
        <f t="shared" si="7"/>
        <v>0</v>
      </c>
      <c r="V31" s="24"/>
      <c r="W31" s="78">
        <f t="shared" si="8"/>
        <v>0</v>
      </c>
      <c r="X31" s="79">
        <f t="shared" si="9"/>
        <v>0</v>
      </c>
      <c r="Y31" s="79">
        <f t="shared" si="10"/>
        <v>0</v>
      </c>
      <c r="Z31" s="79">
        <f t="shared" si="11"/>
        <v>0</v>
      </c>
      <c r="AA31" s="79">
        <f t="shared" si="12"/>
        <v>0</v>
      </c>
      <c r="AB31" s="217">
        <f t="shared" si="13"/>
        <v>0</v>
      </c>
      <c r="AC31" s="105">
        <f t="shared" si="14"/>
        <v>0</v>
      </c>
      <c r="AD31" s="79">
        <f t="shared" si="15"/>
        <v>0</v>
      </c>
      <c r="AE31" s="79">
        <f t="shared" si="16"/>
        <v>0</v>
      </c>
      <c r="AF31" s="79">
        <f t="shared" si="17"/>
        <v>0</v>
      </c>
      <c r="AG31" s="79">
        <f t="shared" si="18"/>
        <v>0</v>
      </c>
      <c r="AH31" s="79">
        <f t="shared" si="19"/>
        <v>0</v>
      </c>
      <c r="AI31" s="79">
        <f t="shared" si="20"/>
        <v>0</v>
      </c>
      <c r="AJ31" s="79">
        <f t="shared" si="21"/>
        <v>0</v>
      </c>
      <c r="AK31" s="79">
        <f t="shared" si="22"/>
        <v>0</v>
      </c>
      <c r="AL31" s="79">
        <f t="shared" si="23"/>
        <v>0</v>
      </c>
      <c r="AM31" s="79">
        <f t="shared" si="24"/>
        <v>0</v>
      </c>
      <c r="AN31" s="209">
        <f t="shared" si="25"/>
        <v>0</v>
      </c>
      <c r="AO31" s="214">
        <f t="shared" si="26"/>
        <v>0</v>
      </c>
    </row>
    <row r="32" spans="1:41" x14ac:dyDescent="0.25">
      <c r="A32" s="1" t="s">
        <v>50</v>
      </c>
      <c r="B32" t="s">
        <v>51</v>
      </c>
      <c r="C32" s="75">
        <f t="shared" si="1"/>
        <v>0</v>
      </c>
      <c r="D32" s="76">
        <f t="shared" si="2"/>
        <v>0</v>
      </c>
      <c r="E32" s="76">
        <f t="shared" si="3"/>
        <v>0</v>
      </c>
      <c r="F32" s="76">
        <f t="shared" si="4"/>
        <v>0</v>
      </c>
      <c r="G32" s="76">
        <f t="shared" si="5"/>
        <v>0</v>
      </c>
      <c r="H32" s="103">
        <f t="shared" si="6"/>
        <v>0</v>
      </c>
      <c r="I32" s="181">
        <v>0</v>
      </c>
      <c r="J32" s="181">
        <v>0</v>
      </c>
      <c r="K32" s="181">
        <v>0</v>
      </c>
      <c r="L32" s="181">
        <v>0</v>
      </c>
      <c r="M32" s="181">
        <v>0</v>
      </c>
      <c r="N32" s="181">
        <v>0</v>
      </c>
      <c r="O32" s="181">
        <v>0</v>
      </c>
      <c r="P32" s="181">
        <v>0</v>
      </c>
      <c r="Q32" s="181">
        <v>0</v>
      </c>
      <c r="R32" s="181">
        <v>0</v>
      </c>
      <c r="S32" s="181">
        <v>0</v>
      </c>
      <c r="T32" s="211">
        <v>0</v>
      </c>
      <c r="U32" s="213">
        <f t="shared" si="7"/>
        <v>0</v>
      </c>
      <c r="V32" s="24"/>
      <c r="W32" s="78">
        <f t="shared" si="8"/>
        <v>0</v>
      </c>
      <c r="X32" s="79">
        <f t="shared" si="9"/>
        <v>0</v>
      </c>
      <c r="Y32" s="79">
        <f t="shared" si="10"/>
        <v>0</v>
      </c>
      <c r="Z32" s="79">
        <f t="shared" si="11"/>
        <v>0</v>
      </c>
      <c r="AA32" s="79">
        <f t="shared" si="12"/>
        <v>0</v>
      </c>
      <c r="AB32" s="217">
        <f t="shared" si="13"/>
        <v>0</v>
      </c>
      <c r="AC32" s="105">
        <f t="shared" si="14"/>
        <v>0</v>
      </c>
      <c r="AD32" s="79">
        <f t="shared" si="15"/>
        <v>0</v>
      </c>
      <c r="AE32" s="79">
        <f t="shared" si="16"/>
        <v>0</v>
      </c>
      <c r="AF32" s="79">
        <f t="shared" si="17"/>
        <v>0</v>
      </c>
      <c r="AG32" s="79">
        <f t="shared" si="18"/>
        <v>0</v>
      </c>
      <c r="AH32" s="79">
        <f t="shared" si="19"/>
        <v>0</v>
      </c>
      <c r="AI32" s="79">
        <f t="shared" si="20"/>
        <v>0</v>
      </c>
      <c r="AJ32" s="79">
        <f t="shared" si="21"/>
        <v>0</v>
      </c>
      <c r="AK32" s="79">
        <f t="shared" si="22"/>
        <v>0</v>
      </c>
      <c r="AL32" s="79">
        <f t="shared" si="23"/>
        <v>0</v>
      </c>
      <c r="AM32" s="79">
        <f t="shared" si="24"/>
        <v>0</v>
      </c>
      <c r="AN32" s="209">
        <f t="shared" si="25"/>
        <v>0</v>
      </c>
      <c r="AO32" s="214">
        <f t="shared" si="26"/>
        <v>0</v>
      </c>
    </row>
    <row r="33" spans="1:41" x14ac:dyDescent="0.25">
      <c r="A33" s="1" t="s">
        <v>52</v>
      </c>
      <c r="B33" t="s">
        <v>53</v>
      </c>
      <c r="C33" s="75">
        <f t="shared" si="1"/>
        <v>45857.958461538459</v>
      </c>
      <c r="D33" s="76">
        <f t="shared" si="2"/>
        <v>24309.340000000007</v>
      </c>
      <c r="E33" s="76">
        <f t="shared" si="3"/>
        <v>27512.986666666668</v>
      </c>
      <c r="F33" s="76">
        <f t="shared" si="4"/>
        <v>23171.55</v>
      </c>
      <c r="G33" s="76">
        <f t="shared" si="5"/>
        <v>24365.033333333336</v>
      </c>
      <c r="H33" s="103">
        <f t="shared" si="6"/>
        <v>5.1506409080675969E-2</v>
      </c>
      <c r="I33" s="181">
        <v>24741.570000000003</v>
      </c>
      <c r="J33" s="181">
        <v>21439.340000000007</v>
      </c>
      <c r="K33" s="181">
        <v>26747.110000000008</v>
      </c>
      <c r="L33" s="181">
        <v>30655.090000000007</v>
      </c>
      <c r="M33" s="181">
        <v>24556.79</v>
      </c>
      <c r="N33" s="181">
        <v>27327.080000000005</v>
      </c>
      <c r="O33" s="181">
        <v>25952.280000000002</v>
      </c>
      <c r="P33" s="181">
        <v>24259.139999999996</v>
      </c>
      <c r="Q33" s="181">
        <v>19303.229999999996</v>
      </c>
      <c r="R33" s="181">
        <v>23516.62000000001</v>
      </c>
      <c r="S33" s="181">
        <v>23805.609999999993</v>
      </c>
      <c r="T33" s="211">
        <v>25772.87</v>
      </c>
      <c r="U33" s="213">
        <f t="shared" si="7"/>
        <v>298076.73</v>
      </c>
      <c r="V33" s="24"/>
      <c r="W33" s="78">
        <f t="shared" si="8"/>
        <v>9.0063160928934571E-2</v>
      </c>
      <c r="X33" s="79">
        <f t="shared" si="9"/>
        <v>8.4329932908877747E-2</v>
      </c>
      <c r="Y33" s="79">
        <f t="shared" si="10"/>
        <v>9.8004455019971598E-2</v>
      </c>
      <c r="Z33" s="79">
        <f t="shared" si="11"/>
        <v>8.56315318777809E-2</v>
      </c>
      <c r="AA33" s="79">
        <f t="shared" si="12"/>
        <v>9.2424478070158814E-2</v>
      </c>
      <c r="AB33" s="217">
        <f t="shared" si="13"/>
        <v>7.9327626674637386E-2</v>
      </c>
      <c r="AC33" s="105">
        <f t="shared" si="14"/>
        <v>8.562104192188702E-2</v>
      </c>
      <c r="AD33" s="79">
        <f t="shared" si="15"/>
        <v>7.4392815875582538E-2</v>
      </c>
      <c r="AE33" s="79">
        <f t="shared" si="16"/>
        <v>9.2989114752274601E-2</v>
      </c>
      <c r="AF33" s="79">
        <f t="shared" si="17"/>
        <v>0.10752663166054588</v>
      </c>
      <c r="AG33" s="79">
        <f t="shared" si="18"/>
        <v>8.759083029555069E-2</v>
      </c>
      <c r="AH33" s="79">
        <f t="shared" si="19"/>
        <v>9.8744620499015362E-2</v>
      </c>
      <c r="AI33" s="79">
        <f t="shared" si="20"/>
        <v>9.4823979041905232E-2</v>
      </c>
      <c r="AJ33" s="79">
        <f t="shared" si="21"/>
        <v>8.975625097122221E-2</v>
      </c>
      <c r="AK33" s="79">
        <f t="shared" si="22"/>
        <v>7.2075117335832495E-2</v>
      </c>
      <c r="AL33" s="79">
        <f t="shared" si="23"/>
        <v>8.8389737498872453E-2</v>
      </c>
      <c r="AM33" s="79">
        <f t="shared" si="24"/>
        <v>9.0379542589864664E-2</v>
      </c>
      <c r="AN33" s="209">
        <f t="shared" si="25"/>
        <v>9.8591375267299386E-2</v>
      </c>
      <c r="AO33" s="214">
        <f t="shared" si="26"/>
        <v>1.0808810577098527</v>
      </c>
    </row>
    <row r="34" spans="1:41" x14ac:dyDescent="0.25">
      <c r="A34" s="1" t="s">
        <v>54</v>
      </c>
      <c r="B34" t="s">
        <v>55</v>
      </c>
      <c r="C34" s="75">
        <f t="shared" si="1"/>
        <v>895505.4569230763</v>
      </c>
      <c r="D34" s="76">
        <f t="shared" si="2"/>
        <v>460592.36666666582</v>
      </c>
      <c r="E34" s="76">
        <f t="shared" si="3"/>
        <v>465149.32666666555</v>
      </c>
      <c r="F34" s="76">
        <f t="shared" si="4"/>
        <v>455037.41333333362</v>
      </c>
      <c r="G34" s="76">
        <f t="shared" si="5"/>
        <v>559482.71666666714</v>
      </c>
      <c r="H34" s="103">
        <f t="shared" si="6"/>
        <v>0.2295312435261736</v>
      </c>
      <c r="I34" s="181">
        <v>523451.85999999801</v>
      </c>
      <c r="J34" s="181">
        <v>343890.88000000076</v>
      </c>
      <c r="K34" s="181">
        <v>514434.35999999876</v>
      </c>
      <c r="L34" s="181">
        <v>481466.95999999822</v>
      </c>
      <c r="M34" s="181">
        <v>441820.65999999933</v>
      </c>
      <c r="N34" s="181">
        <v>472160.35999999905</v>
      </c>
      <c r="O34" s="181">
        <v>428466.66000000027</v>
      </c>
      <c r="P34" s="181">
        <v>436359.11000000051</v>
      </c>
      <c r="Q34" s="181">
        <v>500286.4700000002</v>
      </c>
      <c r="R34" s="181">
        <v>461231.25000000029</v>
      </c>
      <c r="S34" s="181">
        <v>595161.56000000052</v>
      </c>
      <c r="T34" s="211">
        <v>622055.34000000078</v>
      </c>
      <c r="U34" s="213">
        <f t="shared" si="7"/>
        <v>5820785.469999996</v>
      </c>
      <c r="V34" s="24"/>
      <c r="W34" s="78">
        <f t="shared" si="8"/>
        <v>1.7587362103623916</v>
      </c>
      <c r="X34" s="79">
        <f t="shared" si="9"/>
        <v>1.5978106924886128</v>
      </c>
      <c r="Y34" s="79">
        <f t="shared" si="10"/>
        <v>1.6569159435570777</v>
      </c>
      <c r="Z34" s="79">
        <f t="shared" si="11"/>
        <v>1.6816117508512085</v>
      </c>
      <c r="AA34" s="79">
        <f t="shared" si="12"/>
        <v>2.1222995006720526</v>
      </c>
      <c r="AB34" s="217">
        <f t="shared" si="13"/>
        <v>0.2620627202431085</v>
      </c>
      <c r="AC34" s="105">
        <f t="shared" si="14"/>
        <v>1.8114652242824347</v>
      </c>
      <c r="AD34" s="79">
        <f t="shared" si="15"/>
        <v>1.1932741827468616</v>
      </c>
      <c r="AE34" s="79">
        <f t="shared" si="16"/>
        <v>1.7884846525307898</v>
      </c>
      <c r="AF34" s="79">
        <f t="shared" si="17"/>
        <v>1.6888066701041351</v>
      </c>
      <c r="AG34" s="79">
        <f t="shared" si="18"/>
        <v>1.5759160073905483</v>
      </c>
      <c r="AH34" s="79">
        <f t="shared" si="19"/>
        <v>1.7061206525863124</v>
      </c>
      <c r="AI34" s="79">
        <f t="shared" si="20"/>
        <v>1.5655238610247408</v>
      </c>
      <c r="AJ34" s="79">
        <f t="shared" si="21"/>
        <v>1.6144825327995638</v>
      </c>
      <c r="AK34" s="79">
        <f t="shared" si="22"/>
        <v>1.8679882085422734</v>
      </c>
      <c r="AL34" s="79">
        <f t="shared" si="23"/>
        <v>1.7335871019634974</v>
      </c>
      <c r="AM34" s="79">
        <f t="shared" si="24"/>
        <v>2.2595694695439588</v>
      </c>
      <c r="AN34" s="209">
        <f t="shared" si="25"/>
        <v>2.3796065965089488</v>
      </c>
      <c r="AO34" s="214">
        <f t="shared" si="26"/>
        <v>21.184825160024065</v>
      </c>
    </row>
    <row r="35" spans="1:41" x14ac:dyDescent="0.25">
      <c r="A35" s="1" t="s">
        <v>56</v>
      </c>
      <c r="B35" t="s">
        <v>57</v>
      </c>
      <c r="C35" s="75">
        <f t="shared" si="1"/>
        <v>224928.23384615389</v>
      </c>
      <c r="D35" s="76">
        <f t="shared" si="2"/>
        <v>144732.8366666667</v>
      </c>
      <c r="E35" s="76">
        <f t="shared" si="3"/>
        <v>118403.63</v>
      </c>
      <c r="F35" s="76">
        <f t="shared" si="4"/>
        <v>104230.01333333332</v>
      </c>
      <c r="G35" s="76">
        <f t="shared" si="5"/>
        <v>119978.02666666666</v>
      </c>
      <c r="H35" s="103">
        <f t="shared" si="6"/>
        <v>0.15108904652031774</v>
      </c>
      <c r="I35" s="181">
        <v>118618.80000000002</v>
      </c>
      <c r="J35" s="181">
        <v>180497.44000000006</v>
      </c>
      <c r="K35" s="181">
        <v>135082.26999999999</v>
      </c>
      <c r="L35" s="181">
        <v>158679.71000000011</v>
      </c>
      <c r="M35" s="181">
        <v>88373.599999999962</v>
      </c>
      <c r="N35" s="181">
        <v>108157.57999999999</v>
      </c>
      <c r="O35" s="181">
        <v>102278.09999999996</v>
      </c>
      <c r="P35" s="181">
        <v>100463.69000000002</v>
      </c>
      <c r="Q35" s="181">
        <v>109948.25000000001</v>
      </c>
      <c r="R35" s="181">
        <v>110025.08000000002</v>
      </c>
      <c r="S35" s="181">
        <v>142846.81999999995</v>
      </c>
      <c r="T35" s="211">
        <v>107062.18</v>
      </c>
      <c r="U35" s="213">
        <f t="shared" si="7"/>
        <v>1462033.5200000003</v>
      </c>
      <c r="V35" s="24"/>
      <c r="W35" s="78">
        <f t="shared" si="8"/>
        <v>0.44174988163368784</v>
      </c>
      <c r="X35" s="79">
        <f t="shared" si="9"/>
        <v>0.50208316662696562</v>
      </c>
      <c r="Y35" s="79">
        <f t="shared" si="10"/>
        <v>0.42176748642833739</v>
      </c>
      <c r="Z35" s="79">
        <f t="shared" si="11"/>
        <v>0.38518682217524769</v>
      </c>
      <c r="AA35" s="79">
        <f t="shared" si="12"/>
        <v>0.45511558891995196</v>
      </c>
      <c r="AB35" s="217">
        <f t="shared" si="13"/>
        <v>0.18154506519667207</v>
      </c>
      <c r="AC35" s="105">
        <f t="shared" si="14"/>
        <v>0.41049396814850198</v>
      </c>
      <c r="AD35" s="79">
        <f t="shared" si="15"/>
        <v>0.62631185567904635</v>
      </c>
      <c r="AE35" s="79">
        <f t="shared" si="16"/>
        <v>0.46962758615894334</v>
      </c>
      <c r="AF35" s="79">
        <f t="shared" si="17"/>
        <v>0.55658928840764277</v>
      </c>
      <c r="AG35" s="79">
        <f t="shared" si="18"/>
        <v>0.31521697258505182</v>
      </c>
      <c r="AH35" s="79">
        <f t="shared" si="19"/>
        <v>0.39082035809138371</v>
      </c>
      <c r="AI35" s="79">
        <f t="shared" si="20"/>
        <v>0.373701902524398</v>
      </c>
      <c r="AJ35" s="79">
        <f t="shared" si="21"/>
        <v>0.37170502223636409</v>
      </c>
      <c r="AK35" s="79">
        <f t="shared" si="22"/>
        <v>0.41052886069426975</v>
      </c>
      <c r="AL35" s="79">
        <f t="shared" si="23"/>
        <v>0.41354105902516769</v>
      </c>
      <c r="AM35" s="79">
        <f t="shared" si="24"/>
        <v>0.54232721833285225</v>
      </c>
      <c r="AN35" s="209">
        <f t="shared" si="25"/>
        <v>0.40955499194754619</v>
      </c>
      <c r="AO35" s="214">
        <f t="shared" si="26"/>
        <v>5.2904190838311687</v>
      </c>
    </row>
    <row r="36" spans="1:41" x14ac:dyDescent="0.25">
      <c r="A36" s="1" t="s">
        <v>58</v>
      </c>
      <c r="B36" t="s">
        <v>59</v>
      </c>
      <c r="C36" s="75">
        <f t="shared" si="1"/>
        <v>0</v>
      </c>
      <c r="D36" s="76">
        <f t="shared" si="2"/>
        <v>0</v>
      </c>
      <c r="E36" s="76">
        <f t="shared" si="3"/>
        <v>0</v>
      </c>
      <c r="F36" s="76">
        <f t="shared" si="4"/>
        <v>0</v>
      </c>
      <c r="G36" s="76">
        <f t="shared" si="5"/>
        <v>0</v>
      </c>
      <c r="H36" s="103">
        <f t="shared" si="6"/>
        <v>0</v>
      </c>
      <c r="I36" s="181">
        <v>0</v>
      </c>
      <c r="J36" s="181">
        <v>0</v>
      </c>
      <c r="K36" s="181">
        <v>0</v>
      </c>
      <c r="L36" s="181">
        <v>0</v>
      </c>
      <c r="M36" s="181">
        <v>0</v>
      </c>
      <c r="N36" s="181">
        <v>0</v>
      </c>
      <c r="O36" s="181">
        <v>0</v>
      </c>
      <c r="P36" s="181">
        <v>0</v>
      </c>
      <c r="Q36" s="181">
        <v>0</v>
      </c>
      <c r="R36" s="181">
        <v>0</v>
      </c>
      <c r="S36" s="181">
        <v>0</v>
      </c>
      <c r="T36" s="211">
        <v>0</v>
      </c>
      <c r="U36" s="213">
        <f t="shared" si="7"/>
        <v>0</v>
      </c>
      <c r="V36" s="24"/>
      <c r="W36" s="78">
        <f t="shared" si="8"/>
        <v>0</v>
      </c>
      <c r="X36" s="79">
        <f t="shared" si="9"/>
        <v>0</v>
      </c>
      <c r="Y36" s="79">
        <f t="shared" si="10"/>
        <v>0</v>
      </c>
      <c r="Z36" s="79">
        <f t="shared" si="11"/>
        <v>0</v>
      </c>
      <c r="AA36" s="79">
        <f t="shared" si="12"/>
        <v>0</v>
      </c>
      <c r="AB36" s="217">
        <f t="shared" si="13"/>
        <v>0</v>
      </c>
      <c r="AC36" s="105">
        <f t="shared" si="14"/>
        <v>0</v>
      </c>
      <c r="AD36" s="79">
        <f t="shared" si="15"/>
        <v>0</v>
      </c>
      <c r="AE36" s="79">
        <f t="shared" si="16"/>
        <v>0</v>
      </c>
      <c r="AF36" s="79">
        <f t="shared" si="17"/>
        <v>0</v>
      </c>
      <c r="AG36" s="79">
        <f t="shared" si="18"/>
        <v>0</v>
      </c>
      <c r="AH36" s="79">
        <f t="shared" si="19"/>
        <v>0</v>
      </c>
      <c r="AI36" s="79">
        <f t="shared" si="20"/>
        <v>0</v>
      </c>
      <c r="AJ36" s="79">
        <f t="shared" si="21"/>
        <v>0</v>
      </c>
      <c r="AK36" s="79">
        <f t="shared" si="22"/>
        <v>0</v>
      </c>
      <c r="AL36" s="79">
        <f t="shared" si="23"/>
        <v>0</v>
      </c>
      <c r="AM36" s="79">
        <f t="shared" si="24"/>
        <v>0</v>
      </c>
      <c r="AN36" s="209">
        <f t="shared" si="25"/>
        <v>0</v>
      </c>
      <c r="AO36" s="214">
        <f t="shared" si="26"/>
        <v>0</v>
      </c>
    </row>
    <row r="37" spans="1:41" x14ac:dyDescent="0.25">
      <c r="A37" s="1" t="s">
        <v>60</v>
      </c>
      <c r="B37" t="s">
        <v>61</v>
      </c>
      <c r="C37" s="75">
        <f t="shared" si="1"/>
        <v>0</v>
      </c>
      <c r="D37" s="76">
        <f t="shared" si="2"/>
        <v>0</v>
      </c>
      <c r="E37" s="76">
        <f t="shared" si="3"/>
        <v>0</v>
      </c>
      <c r="F37" s="76">
        <f t="shared" si="4"/>
        <v>0</v>
      </c>
      <c r="G37" s="76">
        <f t="shared" si="5"/>
        <v>0</v>
      </c>
      <c r="H37" s="103">
        <f t="shared" si="6"/>
        <v>0</v>
      </c>
      <c r="I37" s="181">
        <v>0</v>
      </c>
      <c r="J37" s="181">
        <v>0</v>
      </c>
      <c r="K37" s="181">
        <v>0</v>
      </c>
      <c r="L37" s="181">
        <v>0</v>
      </c>
      <c r="M37" s="181">
        <v>0</v>
      </c>
      <c r="N37" s="181">
        <v>0</v>
      </c>
      <c r="O37" s="181">
        <v>0</v>
      </c>
      <c r="P37" s="181">
        <v>0</v>
      </c>
      <c r="Q37" s="181">
        <v>0</v>
      </c>
      <c r="R37" s="181">
        <v>0</v>
      </c>
      <c r="S37" s="181">
        <v>0</v>
      </c>
      <c r="T37" s="211">
        <v>0</v>
      </c>
      <c r="U37" s="213">
        <f t="shared" si="7"/>
        <v>0</v>
      </c>
      <c r="V37" s="24"/>
      <c r="W37" s="78">
        <f t="shared" si="8"/>
        <v>0</v>
      </c>
      <c r="X37" s="79">
        <f t="shared" si="9"/>
        <v>0</v>
      </c>
      <c r="Y37" s="79">
        <f t="shared" si="10"/>
        <v>0</v>
      </c>
      <c r="Z37" s="79">
        <f t="shared" si="11"/>
        <v>0</v>
      </c>
      <c r="AA37" s="79">
        <f t="shared" si="12"/>
        <v>0</v>
      </c>
      <c r="AB37" s="217">
        <f t="shared" si="13"/>
        <v>0</v>
      </c>
      <c r="AC37" s="105">
        <f t="shared" si="14"/>
        <v>0</v>
      </c>
      <c r="AD37" s="79">
        <f t="shared" si="15"/>
        <v>0</v>
      </c>
      <c r="AE37" s="79">
        <f t="shared" si="16"/>
        <v>0</v>
      </c>
      <c r="AF37" s="79">
        <f t="shared" si="17"/>
        <v>0</v>
      </c>
      <c r="AG37" s="79">
        <f t="shared" si="18"/>
        <v>0</v>
      </c>
      <c r="AH37" s="79">
        <f t="shared" si="19"/>
        <v>0</v>
      </c>
      <c r="AI37" s="79">
        <f t="shared" si="20"/>
        <v>0</v>
      </c>
      <c r="AJ37" s="79">
        <f t="shared" si="21"/>
        <v>0</v>
      </c>
      <c r="AK37" s="79">
        <f t="shared" si="22"/>
        <v>0</v>
      </c>
      <c r="AL37" s="79">
        <f t="shared" si="23"/>
        <v>0</v>
      </c>
      <c r="AM37" s="79">
        <f t="shared" si="24"/>
        <v>0</v>
      </c>
      <c r="AN37" s="209">
        <f t="shared" si="25"/>
        <v>0</v>
      </c>
      <c r="AO37" s="214">
        <f t="shared" si="26"/>
        <v>0</v>
      </c>
    </row>
    <row r="38" spans="1:41" x14ac:dyDescent="0.25">
      <c r="A38" s="1" t="s">
        <v>62</v>
      </c>
      <c r="B38" t="s">
        <v>63</v>
      </c>
      <c r="C38" s="75">
        <f t="shared" si="1"/>
        <v>0</v>
      </c>
      <c r="D38" s="76">
        <f t="shared" si="2"/>
        <v>0</v>
      </c>
      <c r="E38" s="76">
        <f t="shared" si="3"/>
        <v>0</v>
      </c>
      <c r="F38" s="76">
        <f t="shared" si="4"/>
        <v>0</v>
      </c>
      <c r="G38" s="76">
        <f t="shared" si="5"/>
        <v>0</v>
      </c>
      <c r="H38" s="103">
        <f t="shared" si="6"/>
        <v>0</v>
      </c>
      <c r="I38" s="181">
        <v>0</v>
      </c>
      <c r="J38" s="181">
        <v>0</v>
      </c>
      <c r="K38" s="181">
        <v>0</v>
      </c>
      <c r="L38" s="181">
        <v>0</v>
      </c>
      <c r="M38" s="181">
        <v>0</v>
      </c>
      <c r="N38" s="181">
        <v>0</v>
      </c>
      <c r="O38" s="181">
        <v>0</v>
      </c>
      <c r="P38" s="181">
        <v>0</v>
      </c>
      <c r="Q38" s="181">
        <v>0</v>
      </c>
      <c r="R38" s="181">
        <v>0</v>
      </c>
      <c r="S38" s="181">
        <v>0</v>
      </c>
      <c r="T38" s="211">
        <v>0</v>
      </c>
      <c r="U38" s="213">
        <f t="shared" si="7"/>
        <v>0</v>
      </c>
      <c r="V38" s="24"/>
      <c r="W38" s="78">
        <f t="shared" si="8"/>
        <v>0</v>
      </c>
      <c r="X38" s="79">
        <f t="shared" si="9"/>
        <v>0</v>
      </c>
      <c r="Y38" s="79">
        <f t="shared" si="10"/>
        <v>0</v>
      </c>
      <c r="Z38" s="79">
        <f t="shared" si="11"/>
        <v>0</v>
      </c>
      <c r="AA38" s="79">
        <f t="shared" si="12"/>
        <v>0</v>
      </c>
      <c r="AB38" s="217">
        <f t="shared" si="13"/>
        <v>0</v>
      </c>
      <c r="AC38" s="105">
        <f t="shared" si="14"/>
        <v>0</v>
      </c>
      <c r="AD38" s="79">
        <f t="shared" si="15"/>
        <v>0</v>
      </c>
      <c r="AE38" s="79">
        <f t="shared" si="16"/>
        <v>0</v>
      </c>
      <c r="AF38" s="79">
        <f t="shared" si="17"/>
        <v>0</v>
      </c>
      <c r="AG38" s="79">
        <f t="shared" si="18"/>
        <v>0</v>
      </c>
      <c r="AH38" s="79">
        <f t="shared" si="19"/>
        <v>0</v>
      </c>
      <c r="AI38" s="79">
        <f t="shared" si="20"/>
        <v>0</v>
      </c>
      <c r="AJ38" s="79">
        <f t="shared" si="21"/>
        <v>0</v>
      </c>
      <c r="AK38" s="79">
        <f t="shared" si="22"/>
        <v>0</v>
      </c>
      <c r="AL38" s="79">
        <f t="shared" si="23"/>
        <v>0</v>
      </c>
      <c r="AM38" s="79">
        <f t="shared" si="24"/>
        <v>0</v>
      </c>
      <c r="AN38" s="209">
        <f t="shared" si="25"/>
        <v>0</v>
      </c>
      <c r="AO38" s="214">
        <f t="shared" si="26"/>
        <v>0</v>
      </c>
    </row>
    <row r="39" spans="1:41" x14ac:dyDescent="0.25">
      <c r="A39" s="1" t="s">
        <v>64</v>
      </c>
      <c r="B39" t="s">
        <v>65</v>
      </c>
      <c r="C39" s="75">
        <f t="shared" si="1"/>
        <v>153168.56153846154</v>
      </c>
      <c r="D39" s="76">
        <f t="shared" si="2"/>
        <v>61276.343333333323</v>
      </c>
      <c r="E39" s="76">
        <f t="shared" si="3"/>
        <v>79992.236666666649</v>
      </c>
      <c r="F39" s="76">
        <f t="shared" si="4"/>
        <v>79786.999999999985</v>
      </c>
      <c r="G39" s="76">
        <f t="shared" si="5"/>
        <v>110809.63666666666</v>
      </c>
      <c r="H39" s="103">
        <f t="shared" si="6"/>
        <v>0.38881818675557017</v>
      </c>
      <c r="I39" s="181">
        <v>70376.12999999999</v>
      </c>
      <c r="J39" s="181">
        <v>53227.34</v>
      </c>
      <c r="K39" s="181">
        <v>60225.55999999999</v>
      </c>
      <c r="L39" s="181">
        <v>118546</v>
      </c>
      <c r="M39" s="181">
        <v>51075.61</v>
      </c>
      <c r="N39" s="181">
        <v>70355.099999999991</v>
      </c>
      <c r="O39" s="181">
        <v>100610.25999999995</v>
      </c>
      <c r="P39" s="181">
        <v>115960.81999999998</v>
      </c>
      <c r="Q39" s="181">
        <v>22789.920000000006</v>
      </c>
      <c r="R39" s="181">
        <v>51527.990000000005</v>
      </c>
      <c r="S39" s="181">
        <v>42571.060000000012</v>
      </c>
      <c r="T39" s="211">
        <v>238329.85999999996</v>
      </c>
      <c r="U39" s="213">
        <f t="shared" si="7"/>
        <v>995595.64999999991</v>
      </c>
      <c r="V39" s="24"/>
      <c r="W39" s="78">
        <f t="shared" si="8"/>
        <v>0.30081681064502153</v>
      </c>
      <c r="X39" s="79">
        <f t="shared" si="9"/>
        <v>0.21256973337002796</v>
      </c>
      <c r="Y39" s="79">
        <f t="shared" si="10"/>
        <v>0.28494164066321848</v>
      </c>
      <c r="Z39" s="79">
        <f t="shared" si="11"/>
        <v>0.29485653889931851</v>
      </c>
      <c r="AA39" s="79">
        <f t="shared" si="12"/>
        <v>0.42033691043834392</v>
      </c>
      <c r="AB39" s="217">
        <f t="shared" si="13"/>
        <v>0.42556414725424097</v>
      </c>
      <c r="AC39" s="105">
        <f t="shared" ref="AC39:AC50" si="27">IFERROR(I39/I$14,0)</f>
        <v>0.24354467307572514</v>
      </c>
      <c r="AD39" s="79">
        <f t="shared" ref="AD39:AD50" si="28">IFERROR(J39/J$14,0)</f>
        <v>0.18469466430249382</v>
      </c>
      <c r="AE39" s="79">
        <f t="shared" ref="AE39:AE50" si="29">IFERROR(K39/K$14,0)</f>
        <v>0.20938043436692771</v>
      </c>
      <c r="AF39" s="79">
        <f t="shared" ref="AF39:AF50" si="30">IFERROR(L39/L$14,0)</f>
        <v>0.4158151901309397</v>
      </c>
      <c r="AG39" s="79">
        <f t="shared" ref="AG39:AG50" si="31">IFERROR(M39/M$14,0)</f>
        <v>0.1821799627618973</v>
      </c>
      <c r="AH39" s="79">
        <f t="shared" ref="AH39:AH50" si="32">IFERROR(N39/N$14,0)</f>
        <v>0.25422356320800732</v>
      </c>
      <c r="AI39" s="79">
        <f t="shared" ref="AI39:AI50" si="33">IFERROR(O39/O$14,0)</f>
        <v>0.36760797839883941</v>
      </c>
      <c r="AJ39" s="79">
        <f t="shared" ref="AJ39:AJ50" si="34">IFERROR(P39/P$14,0)</f>
        <v>0.42904276337696734</v>
      </c>
      <c r="AK39" s="79">
        <f t="shared" ref="AK39:AK50" si="35">IFERROR(Q39/Q$14,0)</f>
        <v>8.509384999682626E-2</v>
      </c>
      <c r="AL39" s="79">
        <f t="shared" ref="AL39:AL50" si="36">IFERROR(R39/R$14,0)</f>
        <v>0.19367347475719399</v>
      </c>
      <c r="AM39" s="79">
        <f t="shared" ref="AM39:AM50" si="37">IFERROR(S39/S$14,0)</f>
        <v>0.16162379079408956</v>
      </c>
      <c r="AN39" s="209">
        <f t="shared" si="25"/>
        <v>0.91170555179391821</v>
      </c>
      <c r="AO39" s="214">
        <f t="shared" si="26"/>
        <v>3.6385858969638254</v>
      </c>
    </row>
    <row r="40" spans="1:41" x14ac:dyDescent="0.25">
      <c r="A40" s="1" t="s">
        <v>66</v>
      </c>
      <c r="B40" t="s">
        <v>67</v>
      </c>
      <c r="C40" s="75">
        <f t="shared" si="1"/>
        <v>546203.9107692308</v>
      </c>
      <c r="D40" s="76">
        <f t="shared" si="2"/>
        <v>344152.86333333334</v>
      </c>
      <c r="E40" s="76">
        <f t="shared" si="3"/>
        <v>207471.26333333334</v>
      </c>
      <c r="F40" s="76">
        <f t="shared" si="4"/>
        <v>290683.90333333332</v>
      </c>
      <c r="G40" s="76">
        <f t="shared" si="5"/>
        <v>341133.77666666667</v>
      </c>
      <c r="H40" s="103">
        <f t="shared" si="6"/>
        <v>0.1735557860439263</v>
      </c>
      <c r="I40" s="181">
        <v>354369.37000000005</v>
      </c>
      <c r="J40" s="181">
        <v>342929.22000000009</v>
      </c>
      <c r="K40" s="181">
        <v>335160.00000000006</v>
      </c>
      <c r="L40" s="181">
        <v>211003.94000000003</v>
      </c>
      <c r="M40" s="181">
        <v>168373.08000000002</v>
      </c>
      <c r="N40" s="181">
        <v>243036.77</v>
      </c>
      <c r="O40" s="181">
        <v>236641.67999999991</v>
      </c>
      <c r="P40" s="181">
        <v>280681.76999999996</v>
      </c>
      <c r="Q40" s="181">
        <v>354728.26000000013</v>
      </c>
      <c r="R40" s="181">
        <v>385482.23999999993</v>
      </c>
      <c r="S40" s="181">
        <v>298317.98000000004</v>
      </c>
      <c r="T40" s="211">
        <v>339601.11</v>
      </c>
      <c r="U40" s="213">
        <f t="shared" si="7"/>
        <v>3550325.42</v>
      </c>
      <c r="V40" s="24"/>
      <c r="W40" s="78">
        <f t="shared" si="8"/>
        <v>1.0727222136781602</v>
      </c>
      <c r="X40" s="79">
        <f t="shared" si="9"/>
        <v>1.1938780680717025</v>
      </c>
      <c r="Y40" s="79">
        <f t="shared" si="10"/>
        <v>0.73903674441578926</v>
      </c>
      <c r="Z40" s="79">
        <f t="shared" si="11"/>
        <v>1.0742357733792567</v>
      </c>
      <c r="AA40" s="79">
        <f t="shared" si="12"/>
        <v>1.2940311153764938</v>
      </c>
      <c r="AB40" s="217">
        <f t="shared" si="13"/>
        <v>0.20460623956491428</v>
      </c>
      <c r="AC40" s="105">
        <f t="shared" si="27"/>
        <v>1.2263358665033259</v>
      </c>
      <c r="AD40" s="79">
        <f t="shared" si="28"/>
        <v>1.1899372985277128</v>
      </c>
      <c r="AE40" s="79">
        <f t="shared" si="29"/>
        <v>1.1652186610206616</v>
      </c>
      <c r="AF40" s="79">
        <f t="shared" si="30"/>
        <v>0.7401231878720278</v>
      </c>
      <c r="AG40" s="79">
        <f t="shared" si="31"/>
        <v>0.60056456387904045</v>
      </c>
      <c r="AH40" s="79">
        <f t="shared" si="32"/>
        <v>0.87819751034345694</v>
      </c>
      <c r="AI40" s="79">
        <f t="shared" si="33"/>
        <v>0.86463716115737166</v>
      </c>
      <c r="AJ40" s="79">
        <f t="shared" si="34"/>
        <v>1.0384928481045441</v>
      </c>
      <c r="AK40" s="79">
        <f t="shared" si="35"/>
        <v>1.3244975562035841</v>
      </c>
      <c r="AL40" s="79">
        <f t="shared" si="36"/>
        <v>1.4488763267883451</v>
      </c>
      <c r="AM40" s="79">
        <f t="shared" si="37"/>
        <v>1.1325835623927472</v>
      </c>
      <c r="AN40" s="209">
        <f t="shared" si="25"/>
        <v>1.2991079564364161</v>
      </c>
      <c r="AO40" s="214">
        <f t="shared" si="26"/>
        <v>12.908572499229235</v>
      </c>
    </row>
    <row r="41" spans="1:41" x14ac:dyDescent="0.25">
      <c r="A41" s="1" t="s">
        <v>68</v>
      </c>
      <c r="B41" t="s">
        <v>69</v>
      </c>
      <c r="C41" s="75">
        <f t="shared" si="1"/>
        <v>320.76923076923077</v>
      </c>
      <c r="D41" s="76">
        <f t="shared" si="2"/>
        <v>0</v>
      </c>
      <c r="E41" s="76">
        <f t="shared" si="3"/>
        <v>0</v>
      </c>
      <c r="F41" s="76">
        <f t="shared" si="4"/>
        <v>0</v>
      </c>
      <c r="G41" s="76">
        <f t="shared" si="5"/>
        <v>695</v>
      </c>
      <c r="H41" s="103">
        <f t="shared" si="6"/>
        <v>0</v>
      </c>
      <c r="I41" s="181">
        <v>0</v>
      </c>
      <c r="J41" s="181">
        <v>0</v>
      </c>
      <c r="K41" s="181">
        <v>0</v>
      </c>
      <c r="L41" s="181">
        <v>0</v>
      </c>
      <c r="M41" s="181">
        <v>0</v>
      </c>
      <c r="N41" s="181">
        <v>0</v>
      </c>
      <c r="O41" s="181">
        <v>0</v>
      </c>
      <c r="P41" s="181">
        <v>0</v>
      </c>
      <c r="Q41" s="181">
        <v>0</v>
      </c>
      <c r="R41" s="181">
        <v>1970</v>
      </c>
      <c r="S41" s="181">
        <v>115</v>
      </c>
      <c r="T41" s="211">
        <v>0</v>
      </c>
      <c r="U41" s="213">
        <f t="shared" si="7"/>
        <v>2085</v>
      </c>
      <c r="V41" s="24"/>
      <c r="W41" s="78">
        <f t="shared" si="8"/>
        <v>6.2997769244458831E-4</v>
      </c>
      <c r="X41" s="79">
        <f t="shared" si="9"/>
        <v>0</v>
      </c>
      <c r="Y41" s="79">
        <f t="shared" si="10"/>
        <v>0</v>
      </c>
      <c r="Z41" s="79">
        <f t="shared" si="11"/>
        <v>0</v>
      </c>
      <c r="AA41" s="79">
        <f t="shared" si="12"/>
        <v>2.636360532734494E-3</v>
      </c>
      <c r="AB41" s="217">
        <f t="shared" si="13"/>
        <v>0</v>
      </c>
      <c r="AC41" s="105">
        <f t="shared" si="27"/>
        <v>0</v>
      </c>
      <c r="AD41" s="79">
        <f t="shared" si="28"/>
        <v>0</v>
      </c>
      <c r="AE41" s="79">
        <f t="shared" si="29"/>
        <v>0</v>
      </c>
      <c r="AF41" s="79">
        <f t="shared" si="30"/>
        <v>0</v>
      </c>
      <c r="AG41" s="79">
        <f t="shared" si="31"/>
        <v>0</v>
      </c>
      <c r="AH41" s="79">
        <f t="shared" si="32"/>
        <v>0</v>
      </c>
      <c r="AI41" s="79">
        <f t="shared" si="33"/>
        <v>0</v>
      </c>
      <c r="AJ41" s="79">
        <f t="shared" si="34"/>
        <v>0</v>
      </c>
      <c r="AK41" s="79">
        <f t="shared" si="35"/>
        <v>0</v>
      </c>
      <c r="AL41" s="79">
        <f t="shared" si="36"/>
        <v>7.4044562047087831E-3</v>
      </c>
      <c r="AM41" s="79">
        <f t="shared" si="37"/>
        <v>4.366049598323437E-4</v>
      </c>
      <c r="AN41" s="209">
        <f t="shared" si="25"/>
        <v>0</v>
      </c>
      <c r="AO41" s="214">
        <f t="shared" si="26"/>
        <v>7.8410611645411271E-3</v>
      </c>
    </row>
    <row r="42" spans="1:41" x14ac:dyDescent="0.25">
      <c r="A42" s="1" t="s">
        <v>70</v>
      </c>
      <c r="B42" t="s">
        <v>71</v>
      </c>
      <c r="C42" s="75">
        <f t="shared" si="1"/>
        <v>1103034.1723077083</v>
      </c>
      <c r="D42" s="76">
        <f t="shared" si="2"/>
        <v>6571.5966666666673</v>
      </c>
      <c r="E42" s="76">
        <f t="shared" si="3"/>
        <v>5372.9066666666677</v>
      </c>
      <c r="F42" s="76">
        <f t="shared" si="4"/>
        <v>1350767.5066666817</v>
      </c>
      <c r="G42" s="76">
        <f t="shared" si="5"/>
        <v>1027195.3633333528</v>
      </c>
      <c r="H42" s="103">
        <f t="shared" si="6"/>
        <v>-0.23954688111488179</v>
      </c>
      <c r="I42" s="181">
        <v>4976.3</v>
      </c>
      <c r="J42" s="181">
        <v>7245.7399999999989</v>
      </c>
      <c r="K42" s="181">
        <v>7492.75</v>
      </c>
      <c r="L42" s="181">
        <v>4398.1500000000005</v>
      </c>
      <c r="M42" s="181">
        <v>5391.8600000000015</v>
      </c>
      <c r="N42" s="181">
        <v>6328.7100000000009</v>
      </c>
      <c r="O42" s="181">
        <v>1707703.6800000111</v>
      </c>
      <c r="P42" s="181">
        <v>1175973.8300000241</v>
      </c>
      <c r="Q42" s="181">
        <v>1168625.0100000103</v>
      </c>
      <c r="R42" s="181">
        <v>1042198.3600000174</v>
      </c>
      <c r="S42" s="181">
        <v>1023318.1100000215</v>
      </c>
      <c r="T42" s="211">
        <v>1016069.6200000194</v>
      </c>
      <c r="U42" s="213">
        <f t="shared" si="7"/>
        <v>7169722.1200001035</v>
      </c>
      <c r="V42" s="24"/>
      <c r="W42" s="78">
        <f t="shared" si="8"/>
        <v>2.1663141470631113</v>
      </c>
      <c r="X42" s="79">
        <f t="shared" si="9"/>
        <v>2.2797093874379334E-2</v>
      </c>
      <c r="Y42" s="79">
        <f t="shared" si="10"/>
        <v>1.9138917781609036E-2</v>
      </c>
      <c r="Z42" s="79">
        <f t="shared" si="11"/>
        <v>4.9918236288292572</v>
      </c>
      <c r="AA42" s="79">
        <f t="shared" si="12"/>
        <v>3.8964853457552806</v>
      </c>
      <c r="AB42" s="217">
        <f t="shared" si="13"/>
        <v>-0.2194264790823286</v>
      </c>
      <c r="AC42" s="105">
        <f t="shared" si="27"/>
        <v>1.7221057148591876E-2</v>
      </c>
      <c r="AD42" s="79">
        <f t="shared" si="28"/>
        <v>2.5142145313351211E-2</v>
      </c>
      <c r="AE42" s="79">
        <f t="shared" si="29"/>
        <v>2.6049326060277364E-2</v>
      </c>
      <c r="AF42" s="79">
        <f t="shared" si="30"/>
        <v>1.5427071166251015E-2</v>
      </c>
      <c r="AG42" s="79">
        <f t="shared" si="31"/>
        <v>1.9232053303276531E-2</v>
      </c>
      <c r="AH42" s="79">
        <f t="shared" si="32"/>
        <v>2.2868380639216611E-2</v>
      </c>
      <c r="AI42" s="79">
        <f t="shared" si="33"/>
        <v>6.2395773304736801</v>
      </c>
      <c r="AJ42" s="79">
        <f t="shared" si="34"/>
        <v>4.3509787330083247</v>
      </c>
      <c r="AK42" s="79">
        <f t="shared" si="35"/>
        <v>4.3634554795927514</v>
      </c>
      <c r="AL42" s="79">
        <f t="shared" si="36"/>
        <v>3.9172142706799224</v>
      </c>
      <c r="AM42" s="79">
        <f t="shared" si="37"/>
        <v>3.8850935853240807</v>
      </c>
      <c r="AN42" s="209">
        <f t="shared" si="25"/>
        <v>3.8868663522193767</v>
      </c>
      <c r="AO42" s="214">
        <f t="shared" si="26"/>
        <v>26.769125784929102</v>
      </c>
    </row>
    <row r="43" spans="1:41" x14ac:dyDescent="0.25">
      <c r="A43" s="1" t="s">
        <v>72</v>
      </c>
      <c r="B43" t="s">
        <v>73</v>
      </c>
      <c r="C43" s="75">
        <f t="shared" si="1"/>
        <v>10454770.390769232</v>
      </c>
      <c r="D43" s="76">
        <f t="shared" si="2"/>
        <v>0</v>
      </c>
      <c r="E43" s="76">
        <f t="shared" si="3"/>
        <v>0</v>
      </c>
      <c r="F43" s="76">
        <f t="shared" si="4"/>
        <v>10789792.863333344</v>
      </c>
      <c r="G43" s="76">
        <f t="shared" si="5"/>
        <v>11862209.649999993</v>
      </c>
      <c r="H43" s="103">
        <f t="shared" si="6"/>
        <v>9.9391786316029559E-2</v>
      </c>
      <c r="I43" s="181">
        <v>0</v>
      </c>
      <c r="J43" s="181">
        <v>0</v>
      </c>
      <c r="K43" s="181">
        <v>0</v>
      </c>
      <c r="L43" s="181">
        <v>0</v>
      </c>
      <c r="M43" s="181">
        <v>0</v>
      </c>
      <c r="N43" s="181">
        <v>0</v>
      </c>
      <c r="O43" s="181">
        <v>16603456.440000046</v>
      </c>
      <c r="P43" s="181">
        <v>6235092.1699999971</v>
      </c>
      <c r="Q43" s="181">
        <v>9530829.9799999893</v>
      </c>
      <c r="R43" s="181">
        <v>12567764.239999989</v>
      </c>
      <c r="S43" s="181">
        <v>14827747.02999999</v>
      </c>
      <c r="T43" s="211">
        <v>8191117.6799999969</v>
      </c>
      <c r="U43" s="213">
        <f t="shared" si="7"/>
        <v>67956007.540000007</v>
      </c>
      <c r="V43" s="24"/>
      <c r="W43" s="78">
        <f t="shared" si="8"/>
        <v>20.532742838271584</v>
      </c>
      <c r="X43" s="79">
        <f t="shared" si="9"/>
        <v>0</v>
      </c>
      <c r="Y43" s="79">
        <f t="shared" si="10"/>
        <v>0</v>
      </c>
      <c r="Z43" s="79">
        <f t="shared" si="11"/>
        <v>39.874177235928634</v>
      </c>
      <c r="AA43" s="79">
        <f t="shared" si="12"/>
        <v>44.997210578823356</v>
      </c>
      <c r="AB43" s="217">
        <f t="shared" si="13"/>
        <v>0.12847997621575027</v>
      </c>
      <c r="AC43" s="105">
        <f t="shared" si="27"/>
        <v>0</v>
      </c>
      <c r="AD43" s="79">
        <f t="shared" si="28"/>
        <v>0</v>
      </c>
      <c r="AE43" s="79">
        <f t="shared" si="29"/>
        <v>0</v>
      </c>
      <c r="AF43" s="79">
        <f t="shared" si="30"/>
        <v>0</v>
      </c>
      <c r="AG43" s="79">
        <f t="shared" si="31"/>
        <v>0</v>
      </c>
      <c r="AH43" s="79">
        <f t="shared" si="32"/>
        <v>0</v>
      </c>
      <c r="AI43" s="79">
        <f t="shared" si="33"/>
        <v>60.665413809104663</v>
      </c>
      <c r="AJ43" s="79">
        <f t="shared" si="34"/>
        <v>23.069181250416229</v>
      </c>
      <c r="AK43" s="79">
        <f t="shared" si="35"/>
        <v>35.586567072783645</v>
      </c>
      <c r="AL43" s="79">
        <f t="shared" si="36"/>
        <v>47.237289292479737</v>
      </c>
      <c r="AM43" s="79">
        <f t="shared" si="37"/>
        <v>56.29450344728086</v>
      </c>
      <c r="AN43" s="209">
        <f t="shared" si="25"/>
        <v>31.334250203702204</v>
      </c>
      <c r="AO43" s="214">
        <f t="shared" si="26"/>
        <v>254.18720507576734</v>
      </c>
    </row>
    <row r="44" spans="1:41" x14ac:dyDescent="0.25">
      <c r="A44" s="1" t="s">
        <v>74</v>
      </c>
      <c r="B44" t="s">
        <v>75</v>
      </c>
      <c r="C44" s="75">
        <f t="shared" si="1"/>
        <v>1842987.9661538457</v>
      </c>
      <c r="D44" s="76">
        <f t="shared" si="2"/>
        <v>876837.93333333265</v>
      </c>
      <c r="E44" s="76">
        <f t="shared" si="3"/>
        <v>978497.02666666545</v>
      </c>
      <c r="F44" s="76">
        <f t="shared" si="4"/>
        <v>1179379.3700000003</v>
      </c>
      <c r="G44" s="76">
        <f t="shared" si="5"/>
        <v>958426.26333333377</v>
      </c>
      <c r="H44" s="103">
        <f t="shared" si="6"/>
        <v>-0.18734693202804328</v>
      </c>
      <c r="I44" s="181">
        <v>727202.76000000047</v>
      </c>
      <c r="J44" s="181">
        <v>846308.01999999874</v>
      </c>
      <c r="K44" s="181">
        <v>1057003.0199999984</v>
      </c>
      <c r="L44" s="181">
        <v>987502.4299999997</v>
      </c>
      <c r="M44" s="181">
        <v>836342.26999999839</v>
      </c>
      <c r="N44" s="181">
        <v>1111646.3799999983</v>
      </c>
      <c r="O44" s="181">
        <v>1335108.8700000003</v>
      </c>
      <c r="P44" s="181">
        <v>949626.06000000017</v>
      </c>
      <c r="Q44" s="181">
        <v>1253403.1800000002</v>
      </c>
      <c r="R44" s="181">
        <v>900659.39000000025</v>
      </c>
      <c r="S44" s="181">
        <v>1125761.0200000009</v>
      </c>
      <c r="T44" s="211">
        <v>848858.38000000035</v>
      </c>
      <c r="U44" s="213">
        <f t="shared" si="7"/>
        <v>11979421.779999997</v>
      </c>
      <c r="V44" s="24"/>
      <c r="W44" s="78">
        <f t="shared" si="8"/>
        <v>3.6195532325107154</v>
      </c>
      <c r="X44" s="79">
        <f t="shared" si="9"/>
        <v>3.0417808171657041</v>
      </c>
      <c r="Y44" s="79">
        <f t="shared" si="10"/>
        <v>3.4855200927100061</v>
      </c>
      <c r="Z44" s="79">
        <f t="shared" si="11"/>
        <v>4.3584508640186863</v>
      </c>
      <c r="AA44" s="79">
        <f t="shared" si="12"/>
        <v>3.635621833364314</v>
      </c>
      <c r="AB44" s="217">
        <f t="shared" si="13"/>
        <v>-0.16584540085600316</v>
      </c>
      <c r="AC44" s="105">
        <f t="shared" si="27"/>
        <v>2.5165685928448345</v>
      </c>
      <c r="AD44" s="79">
        <f t="shared" si="28"/>
        <v>2.9366219625179091</v>
      </c>
      <c r="AE44" s="79">
        <f t="shared" si="29"/>
        <v>3.6747811303830815</v>
      </c>
      <c r="AF44" s="79">
        <f t="shared" si="30"/>
        <v>3.4637905174802599</v>
      </c>
      <c r="AG44" s="79">
        <f t="shared" si="31"/>
        <v>2.9831225433196069</v>
      </c>
      <c r="AH44" s="79">
        <f t="shared" si="32"/>
        <v>4.0168616596505746</v>
      </c>
      <c r="AI44" s="79">
        <f t="shared" si="33"/>
        <v>4.8781970411671658</v>
      </c>
      <c r="AJ44" s="79">
        <f t="shared" si="34"/>
        <v>3.5135159354442469</v>
      </c>
      <c r="AK44" s="79">
        <f t="shared" si="35"/>
        <v>4.6800033604534379</v>
      </c>
      <c r="AL44" s="79">
        <f t="shared" si="36"/>
        <v>3.385224877469406</v>
      </c>
      <c r="AM44" s="79">
        <f t="shared" si="37"/>
        <v>4.2740247384166841</v>
      </c>
      <c r="AN44" s="209">
        <f t="shared" si="25"/>
        <v>3.2472175233635934</v>
      </c>
      <c r="AO44" s="214">
        <f t="shared" si="26"/>
        <v>43.569929882510799</v>
      </c>
    </row>
    <row r="45" spans="1:41" x14ac:dyDescent="0.25">
      <c r="A45" s="1" t="s">
        <v>76</v>
      </c>
      <c r="B45" t="s">
        <v>77</v>
      </c>
      <c r="C45" s="75">
        <f t="shared" si="1"/>
        <v>28005.11230769231</v>
      </c>
      <c r="D45" s="76">
        <f t="shared" si="2"/>
        <v>12287.846666666666</v>
      </c>
      <c r="E45" s="76">
        <f t="shared" si="3"/>
        <v>19626.293333333331</v>
      </c>
      <c r="F45" s="76">
        <f t="shared" si="4"/>
        <v>14994.336666666668</v>
      </c>
      <c r="G45" s="76">
        <f t="shared" si="5"/>
        <v>13769.266666666668</v>
      </c>
      <c r="H45" s="103">
        <f t="shared" si="6"/>
        <v>-8.17021804454615E-2</v>
      </c>
      <c r="I45" s="181">
        <v>10264.380000000003</v>
      </c>
      <c r="J45" s="181">
        <v>10980.01</v>
      </c>
      <c r="K45" s="181">
        <v>15619.15</v>
      </c>
      <c r="L45" s="181">
        <v>17067.789999999997</v>
      </c>
      <c r="M45" s="181">
        <v>21473.969999999994</v>
      </c>
      <c r="N45" s="181">
        <v>20337.119999999995</v>
      </c>
      <c r="O45" s="181">
        <v>17113.879999999997</v>
      </c>
      <c r="P45" s="181">
        <v>12907.55</v>
      </c>
      <c r="Q45" s="181">
        <v>14961.580000000005</v>
      </c>
      <c r="R45" s="181">
        <v>12073.360000000002</v>
      </c>
      <c r="S45" s="181">
        <v>16797.650000000001</v>
      </c>
      <c r="T45" s="211">
        <v>12436.79</v>
      </c>
      <c r="U45" s="213">
        <f t="shared" si="7"/>
        <v>182033.23</v>
      </c>
      <c r="V45" s="24"/>
      <c r="W45" s="78">
        <f t="shared" si="8"/>
        <v>5.5000898889033582E-2</v>
      </c>
      <c r="X45" s="79">
        <f t="shared" si="9"/>
        <v>4.2626960871606411E-2</v>
      </c>
      <c r="Y45" s="79">
        <f t="shared" si="10"/>
        <v>6.9911137074980159E-2</v>
      </c>
      <c r="Z45" s="79">
        <f t="shared" si="11"/>
        <v>5.5412262807531032E-2</v>
      </c>
      <c r="AA45" s="79">
        <f t="shared" si="12"/>
        <v>5.2231296697405248E-2</v>
      </c>
      <c r="AB45" s="217">
        <f t="shared" si="13"/>
        <v>-5.7405454117160894E-2</v>
      </c>
      <c r="AC45" s="105">
        <f t="shared" si="27"/>
        <v>3.5521064761944318E-2</v>
      </c>
      <c r="AD45" s="79">
        <f t="shared" si="28"/>
        <v>3.8099767168301581E-2</v>
      </c>
      <c r="AE45" s="79">
        <f t="shared" si="29"/>
        <v>5.4301602366872134E-2</v>
      </c>
      <c r="AF45" s="79">
        <f t="shared" si="30"/>
        <v>5.9867446762986103E-2</v>
      </c>
      <c r="AG45" s="79">
        <f t="shared" si="31"/>
        <v>7.6594818054059433E-2</v>
      </c>
      <c r="AH45" s="79">
        <f t="shared" si="32"/>
        <v>7.3486856131095402E-2</v>
      </c>
      <c r="AI45" s="79">
        <f t="shared" si="33"/>
        <v>6.2530390333553773E-2</v>
      </c>
      <c r="AJ45" s="79">
        <f t="shared" si="34"/>
        <v>4.775656916212196E-2</v>
      </c>
      <c r="AK45" s="79">
        <f t="shared" si="35"/>
        <v>5.5864103263000307E-2</v>
      </c>
      <c r="AL45" s="79">
        <f t="shared" si="36"/>
        <v>4.5379017951108047E-2</v>
      </c>
      <c r="AM45" s="79">
        <f t="shared" si="37"/>
        <v>6.37733678567632E-2</v>
      </c>
      <c r="AN45" s="209">
        <f t="shared" si="25"/>
        <v>4.7575618470531079E-2</v>
      </c>
      <c r="AO45" s="214">
        <f t="shared" si="26"/>
        <v>0.66075062228233739</v>
      </c>
    </row>
    <row r="46" spans="1:41" x14ac:dyDescent="0.25">
      <c r="A46" s="1" t="s">
        <v>78</v>
      </c>
      <c r="B46" t="s">
        <v>79</v>
      </c>
      <c r="C46" s="75">
        <f t="shared" si="1"/>
        <v>36724.313846153855</v>
      </c>
      <c r="D46" s="76">
        <f t="shared" si="2"/>
        <v>31503.27</v>
      </c>
      <c r="E46" s="76">
        <f t="shared" si="3"/>
        <v>30529.13</v>
      </c>
      <c r="F46" s="76">
        <f t="shared" si="4"/>
        <v>9824.34</v>
      </c>
      <c r="G46" s="76">
        <f t="shared" si="5"/>
        <v>7712.6066666666666</v>
      </c>
      <c r="H46" s="103">
        <f t="shared" si="6"/>
        <v>-0.21494912974645966</v>
      </c>
      <c r="I46" s="181">
        <v>33290.119999999995</v>
      </c>
      <c r="J46" s="181">
        <v>26177.379999999997</v>
      </c>
      <c r="K46" s="181">
        <v>35042.310000000005</v>
      </c>
      <c r="L46" s="181">
        <v>44976.439999999995</v>
      </c>
      <c r="M46" s="181">
        <v>17175.920000000002</v>
      </c>
      <c r="N46" s="181">
        <v>29435.03</v>
      </c>
      <c r="O46" s="181">
        <v>11710.67</v>
      </c>
      <c r="P46" s="181">
        <v>8010.6500000000024</v>
      </c>
      <c r="Q46" s="181">
        <v>9751.6999999999971</v>
      </c>
      <c r="R46" s="181">
        <v>9217.7800000000025</v>
      </c>
      <c r="S46" s="181">
        <v>7411.369999999999</v>
      </c>
      <c r="T46" s="211">
        <v>6508.67</v>
      </c>
      <c r="U46" s="213">
        <f t="shared" si="7"/>
        <v>238708.04000000004</v>
      </c>
      <c r="V46" s="24"/>
      <c r="W46" s="78">
        <f t="shared" si="8"/>
        <v>7.2125055255237658E-2</v>
      </c>
      <c r="X46" s="79">
        <f t="shared" si="9"/>
        <v>0.10928592242776893</v>
      </c>
      <c r="Y46" s="79">
        <f t="shared" si="10"/>
        <v>0.10874830799481357</v>
      </c>
      <c r="Z46" s="79">
        <f t="shared" si="11"/>
        <v>3.6306301645257139E-2</v>
      </c>
      <c r="AA46" s="79">
        <f t="shared" si="12"/>
        <v>2.9256419885618622E-2</v>
      </c>
      <c r="AB46" s="217">
        <f t="shared" si="13"/>
        <v>-0.19417790962356188</v>
      </c>
      <c r="AC46" s="105">
        <f t="shared" si="27"/>
        <v>0.11520428008831488</v>
      </c>
      <c r="AD46" s="79">
        <f t="shared" si="28"/>
        <v>9.0833440322563852E-2</v>
      </c>
      <c r="AE46" s="79">
        <f t="shared" si="29"/>
        <v>0.12182824184649403</v>
      </c>
      <c r="AF46" s="79">
        <f t="shared" si="30"/>
        <v>0.15776059040383311</v>
      </c>
      <c r="AG46" s="79">
        <f t="shared" si="31"/>
        <v>6.1264240720792708E-2</v>
      </c>
      <c r="AH46" s="79">
        <f t="shared" si="32"/>
        <v>0.10636156028112521</v>
      </c>
      <c r="AI46" s="79">
        <f t="shared" si="33"/>
        <v>4.2788237744301016E-2</v>
      </c>
      <c r="AJ46" s="79">
        <f t="shared" si="34"/>
        <v>2.9638557337260164E-2</v>
      </c>
      <c r="AK46" s="79">
        <f t="shared" si="35"/>
        <v>3.6411259759316847E-2</v>
      </c>
      <c r="AL46" s="79">
        <f t="shared" si="36"/>
        <v>3.464601437291398E-2</v>
      </c>
      <c r="AM46" s="79">
        <f t="shared" si="37"/>
        <v>2.8137746966544665E-2</v>
      </c>
      <c r="AN46" s="209">
        <f t="shared" si="25"/>
        <v>2.4898225399849278E-2</v>
      </c>
      <c r="AO46" s="214">
        <f t="shared" si="26"/>
        <v>0.84977239524330983</v>
      </c>
    </row>
    <row r="47" spans="1:41" x14ac:dyDescent="0.25">
      <c r="A47" s="1" t="s">
        <v>80</v>
      </c>
      <c r="B47" t="s">
        <v>81</v>
      </c>
      <c r="C47" s="75">
        <f t="shared" si="1"/>
        <v>0</v>
      </c>
      <c r="D47" s="76">
        <f t="shared" si="2"/>
        <v>0</v>
      </c>
      <c r="E47" s="76">
        <f t="shared" si="3"/>
        <v>0</v>
      </c>
      <c r="F47" s="76">
        <f t="shared" si="4"/>
        <v>0</v>
      </c>
      <c r="G47" s="76">
        <f t="shared" si="5"/>
        <v>0</v>
      </c>
      <c r="H47" s="103">
        <f t="shared" si="6"/>
        <v>0</v>
      </c>
      <c r="I47" s="181">
        <v>0</v>
      </c>
      <c r="J47" s="181">
        <v>0</v>
      </c>
      <c r="K47" s="181">
        <v>0</v>
      </c>
      <c r="L47" s="181">
        <v>0</v>
      </c>
      <c r="M47" s="181">
        <v>0</v>
      </c>
      <c r="N47" s="181">
        <v>0</v>
      </c>
      <c r="O47" s="181">
        <v>0</v>
      </c>
      <c r="P47" s="181">
        <v>0</v>
      </c>
      <c r="Q47" s="181">
        <v>0</v>
      </c>
      <c r="R47" s="181">
        <v>0</v>
      </c>
      <c r="S47" s="181">
        <v>0</v>
      </c>
      <c r="T47" s="211">
        <v>0</v>
      </c>
      <c r="U47" s="213">
        <f t="shared" si="7"/>
        <v>0</v>
      </c>
      <c r="V47" s="24"/>
      <c r="W47" s="78">
        <f t="shared" si="8"/>
        <v>0</v>
      </c>
      <c r="X47" s="79">
        <f t="shared" si="9"/>
        <v>0</v>
      </c>
      <c r="Y47" s="79">
        <f t="shared" si="10"/>
        <v>0</v>
      </c>
      <c r="Z47" s="79">
        <f t="shared" si="11"/>
        <v>0</v>
      </c>
      <c r="AA47" s="79">
        <f t="shared" si="12"/>
        <v>0</v>
      </c>
      <c r="AB47" s="217">
        <f t="shared" si="13"/>
        <v>0</v>
      </c>
      <c r="AC47" s="105">
        <f t="shared" si="27"/>
        <v>0</v>
      </c>
      <c r="AD47" s="79">
        <f t="shared" si="28"/>
        <v>0</v>
      </c>
      <c r="AE47" s="79">
        <f t="shared" si="29"/>
        <v>0</v>
      </c>
      <c r="AF47" s="79">
        <f t="shared" si="30"/>
        <v>0</v>
      </c>
      <c r="AG47" s="79">
        <f t="shared" si="31"/>
        <v>0</v>
      </c>
      <c r="AH47" s="79">
        <f t="shared" si="32"/>
        <v>0</v>
      </c>
      <c r="AI47" s="79">
        <f t="shared" si="33"/>
        <v>0</v>
      </c>
      <c r="AJ47" s="79">
        <f t="shared" si="34"/>
        <v>0</v>
      </c>
      <c r="AK47" s="79">
        <f t="shared" si="35"/>
        <v>0</v>
      </c>
      <c r="AL47" s="79">
        <f t="shared" si="36"/>
        <v>0</v>
      </c>
      <c r="AM47" s="79">
        <f t="shared" si="37"/>
        <v>0</v>
      </c>
      <c r="AN47" s="209">
        <f t="shared" si="25"/>
        <v>0</v>
      </c>
      <c r="AO47" s="214">
        <f t="shared" si="26"/>
        <v>0</v>
      </c>
    </row>
    <row r="48" spans="1:41" x14ac:dyDescent="0.25">
      <c r="A48" s="1" t="s">
        <v>82</v>
      </c>
      <c r="B48" t="s">
        <v>83</v>
      </c>
      <c r="C48" s="75">
        <f t="shared" si="1"/>
        <v>812017.36923076934</v>
      </c>
      <c r="D48" s="76">
        <f t="shared" si="2"/>
        <v>372322.55666666664</v>
      </c>
      <c r="E48" s="76">
        <f t="shared" si="3"/>
        <v>417680.72</v>
      </c>
      <c r="F48" s="76">
        <f t="shared" si="4"/>
        <v>564090.84666666668</v>
      </c>
      <c r="G48" s="76">
        <f t="shared" si="5"/>
        <v>405276.84333333332</v>
      </c>
      <c r="H48" s="103">
        <f t="shared" si="6"/>
        <v>-0.28153976309276996</v>
      </c>
      <c r="I48" s="181">
        <v>538748.09000000008</v>
      </c>
      <c r="J48" s="181">
        <v>293584.13</v>
      </c>
      <c r="K48" s="181">
        <v>284635.44999999995</v>
      </c>
      <c r="L48" s="181">
        <v>552307.72</v>
      </c>
      <c r="M48" s="181">
        <v>496138.05</v>
      </c>
      <c r="N48" s="181">
        <v>204596.38999999998</v>
      </c>
      <c r="O48" s="181">
        <v>549925.14</v>
      </c>
      <c r="P48" s="181">
        <v>415732.26000000007</v>
      </c>
      <c r="Q48" s="181">
        <v>726615.14</v>
      </c>
      <c r="R48" s="181">
        <v>331383.39</v>
      </c>
      <c r="S48" s="181">
        <v>366900.28999999992</v>
      </c>
      <c r="T48" s="211">
        <v>517546.85000000009</v>
      </c>
      <c r="U48" s="213">
        <f t="shared" si="7"/>
        <v>5278112.9000000004</v>
      </c>
      <c r="V48" s="24"/>
      <c r="W48" s="78">
        <f t="shared" si="8"/>
        <v>1.5947690096901748</v>
      </c>
      <c r="X48" s="79">
        <f t="shared" si="9"/>
        <v>1.2915996988878276</v>
      </c>
      <c r="Y48" s="79">
        <f t="shared" si="10"/>
        <v>1.4878272516136386</v>
      </c>
      <c r="Z48" s="79">
        <f t="shared" si="11"/>
        <v>2.0846237441302411</v>
      </c>
      <c r="AA48" s="79">
        <f t="shared" si="12"/>
        <v>1.5373465821513965</v>
      </c>
      <c r="AB48" s="217">
        <f t="shared" si="13"/>
        <v>-0.26253042714294839</v>
      </c>
      <c r="AC48" s="105">
        <f t="shared" si="27"/>
        <v>1.8643995833419851</v>
      </c>
      <c r="AD48" s="79">
        <f t="shared" si="28"/>
        <v>1.0187137349882542</v>
      </c>
      <c r="AE48" s="79">
        <f t="shared" si="29"/>
        <v>0.98956479868723413</v>
      </c>
      <c r="AF48" s="79">
        <f t="shared" si="30"/>
        <v>1.9372896563577497</v>
      </c>
      <c r="AG48" s="79">
        <f t="shared" si="31"/>
        <v>1.7696589717432711</v>
      </c>
      <c r="AH48" s="79">
        <f t="shared" si="32"/>
        <v>0.7392957054327991</v>
      </c>
      <c r="AI48" s="79">
        <f t="shared" si="33"/>
        <v>2.0093066948251481</v>
      </c>
      <c r="AJ48" s="79">
        <f t="shared" si="34"/>
        <v>1.5381653704704048</v>
      </c>
      <c r="AK48" s="79">
        <f t="shared" si="35"/>
        <v>2.7130626052475346</v>
      </c>
      <c r="AL48" s="79">
        <f t="shared" si="36"/>
        <v>1.2455399990979343</v>
      </c>
      <c r="AM48" s="79">
        <f t="shared" si="37"/>
        <v>1.3929607511123931</v>
      </c>
      <c r="AN48" s="209">
        <f t="shared" si="25"/>
        <v>1.9798204742723149</v>
      </c>
      <c r="AO48" s="214">
        <f t="shared" si="26"/>
        <v>19.197778345577028</v>
      </c>
    </row>
    <row r="49" spans="1:41" x14ac:dyDescent="0.25">
      <c r="A49" s="1" t="s">
        <v>84</v>
      </c>
      <c r="B49" t="s">
        <v>85</v>
      </c>
      <c r="C49" s="75">
        <f t="shared" si="1"/>
        <v>607737.19846153841</v>
      </c>
      <c r="D49" s="76">
        <f t="shared" si="2"/>
        <v>214201.32000000004</v>
      </c>
      <c r="E49" s="76">
        <f t="shared" si="3"/>
        <v>320442.87</v>
      </c>
      <c r="F49" s="76">
        <f t="shared" si="4"/>
        <v>457955.59999999992</v>
      </c>
      <c r="G49" s="76">
        <f t="shared" si="5"/>
        <v>324164.14000000007</v>
      </c>
      <c r="H49" s="103">
        <f t="shared" si="6"/>
        <v>-0.29214941361127555</v>
      </c>
      <c r="I49" s="181">
        <v>288288.76</v>
      </c>
      <c r="J49" s="181">
        <v>229101.57000000004</v>
      </c>
      <c r="K49" s="181">
        <v>125213.62999999999</v>
      </c>
      <c r="L49" s="181">
        <v>236275.25</v>
      </c>
      <c r="M49" s="181">
        <v>317811.46999999997</v>
      </c>
      <c r="N49" s="181">
        <v>407241.89</v>
      </c>
      <c r="O49" s="181">
        <v>623323.80999999994</v>
      </c>
      <c r="P49" s="181">
        <v>534581.20999999985</v>
      </c>
      <c r="Q49" s="181">
        <v>215961.78000000003</v>
      </c>
      <c r="R49" s="181">
        <v>462904.31</v>
      </c>
      <c r="S49" s="181">
        <v>318399.29000000004</v>
      </c>
      <c r="T49" s="211">
        <v>191188.82</v>
      </c>
      <c r="U49" s="213">
        <f t="shared" si="7"/>
        <v>3950291.79</v>
      </c>
      <c r="V49" s="24"/>
      <c r="W49" s="78">
        <f t="shared" si="8"/>
        <v>1.1935710821808165</v>
      </c>
      <c r="X49" s="79">
        <f t="shared" si="9"/>
        <v>0.74307171418858142</v>
      </c>
      <c r="Y49" s="79">
        <f t="shared" si="10"/>
        <v>1.1414547326275593</v>
      </c>
      <c r="Z49" s="79">
        <f t="shared" si="11"/>
        <v>1.6923960442874244</v>
      </c>
      <c r="AA49" s="79">
        <f t="shared" si="12"/>
        <v>1.2296597767249198</v>
      </c>
      <c r="AB49" s="217">
        <f t="shared" si="13"/>
        <v>-0.27342079244656803</v>
      </c>
      <c r="AC49" s="105">
        <f t="shared" si="27"/>
        <v>0.99765633327104231</v>
      </c>
      <c r="AD49" s="79">
        <f t="shared" si="28"/>
        <v>0.79496434656182891</v>
      </c>
      <c r="AE49" s="79">
        <f t="shared" si="29"/>
        <v>0.43531823096472289</v>
      </c>
      <c r="AF49" s="79">
        <f t="shared" si="30"/>
        <v>0.82876552563549444</v>
      </c>
      <c r="AG49" s="79">
        <f t="shared" si="31"/>
        <v>1.1335915864715826</v>
      </c>
      <c r="AH49" s="79">
        <f t="shared" si="32"/>
        <v>1.4715419971453867</v>
      </c>
      <c r="AI49" s="79">
        <f t="shared" si="33"/>
        <v>2.2774894497038609</v>
      </c>
      <c r="AJ49" s="79">
        <f t="shared" si="34"/>
        <v>1.9778939092341954</v>
      </c>
      <c r="AK49" s="79">
        <f t="shared" si="35"/>
        <v>0.80636611766814414</v>
      </c>
      <c r="AL49" s="79">
        <f t="shared" si="36"/>
        <v>1.7398754773431158</v>
      </c>
      <c r="AM49" s="79">
        <f t="shared" si="37"/>
        <v>1.2088235584443197</v>
      </c>
      <c r="AN49" s="209">
        <f t="shared" si="25"/>
        <v>0.73137251301590223</v>
      </c>
      <c r="AO49" s="214">
        <f t="shared" si="26"/>
        <v>14.403659045459595</v>
      </c>
    </row>
    <row r="50" spans="1:41" x14ac:dyDescent="0.25">
      <c r="A50" s="1" t="s">
        <v>86</v>
      </c>
      <c r="B50" t="s">
        <v>87</v>
      </c>
      <c r="C50" s="75">
        <f t="shared" si="1"/>
        <v>61330.635384615387</v>
      </c>
      <c r="D50" s="76">
        <f t="shared" si="2"/>
        <v>23758.48</v>
      </c>
      <c r="E50" s="76">
        <f t="shared" si="3"/>
        <v>35635.85</v>
      </c>
      <c r="F50" s="76">
        <f t="shared" si="4"/>
        <v>35156.67333333334</v>
      </c>
      <c r="G50" s="76">
        <f t="shared" si="5"/>
        <v>38332.040000000015</v>
      </c>
      <c r="H50" s="103">
        <f t="shared" si="6"/>
        <v>9.0320453148676996E-2</v>
      </c>
      <c r="I50" s="181">
        <v>23642.47</v>
      </c>
      <c r="J50" s="181">
        <v>23352.55</v>
      </c>
      <c r="K50" s="181">
        <v>24280.419999999995</v>
      </c>
      <c r="L50" s="181">
        <v>26208.579999999991</v>
      </c>
      <c r="M50" s="181">
        <v>36700.939999999988</v>
      </c>
      <c r="N50" s="181">
        <v>43998.030000000006</v>
      </c>
      <c r="O50" s="181">
        <v>22499.109999999997</v>
      </c>
      <c r="P50" s="181">
        <v>45303.9</v>
      </c>
      <c r="Q50" s="181">
        <v>37667.010000000024</v>
      </c>
      <c r="R50" s="181">
        <v>34598.850000000013</v>
      </c>
      <c r="S50" s="181">
        <v>38749.460000000014</v>
      </c>
      <c r="T50" s="211">
        <v>41647.810000000012</v>
      </c>
      <c r="U50" s="213">
        <f t="shared" si="7"/>
        <v>398649.13</v>
      </c>
      <c r="V50" s="24"/>
      <c r="W50" s="78">
        <f t="shared" si="8"/>
        <v>0.12045086763186702</v>
      </c>
      <c r="X50" s="79">
        <f t="shared" si="9"/>
        <v>8.2418980705231529E-2</v>
      </c>
      <c r="Y50" s="79">
        <f t="shared" si="10"/>
        <v>0.12693903794366157</v>
      </c>
      <c r="Z50" s="79">
        <f t="shared" si="11"/>
        <v>0.12992310800356746</v>
      </c>
      <c r="AA50" s="79">
        <f t="shared" si="12"/>
        <v>0.1454058667556834</v>
      </c>
      <c r="AB50" s="217">
        <f t="shared" si="13"/>
        <v>0.1191686297382203</v>
      </c>
      <c r="AC50" s="105">
        <f t="shared" si="27"/>
        <v>8.181748025719289E-2</v>
      </c>
      <c r="AD50" s="79">
        <f t="shared" si="28"/>
        <v>8.1031503412667294E-2</v>
      </c>
      <c r="AE50" s="79">
        <f t="shared" si="29"/>
        <v>8.4413409957689714E-2</v>
      </c>
      <c r="AF50" s="79">
        <f t="shared" si="30"/>
        <v>9.1929931636343193E-2</v>
      </c>
      <c r="AG50" s="79">
        <f t="shared" si="31"/>
        <v>0.1309074112384879</v>
      </c>
      <c r="AH50" s="79">
        <f t="shared" si="32"/>
        <v>0.15898401055122949</v>
      </c>
      <c r="AI50" s="79">
        <f t="shared" si="33"/>
        <v>8.2206847918622955E-2</v>
      </c>
      <c r="AJ50" s="79">
        <f t="shared" si="34"/>
        <v>0.16761963607840816</v>
      </c>
      <c r="AK50" s="79">
        <f t="shared" si="35"/>
        <v>0.1406424813588181</v>
      </c>
      <c r="AL50" s="79">
        <f t="shared" si="36"/>
        <v>0.13004348708542568</v>
      </c>
      <c r="AM50" s="79">
        <f t="shared" si="37"/>
        <v>0.14711483849413057</v>
      </c>
      <c r="AN50" s="209">
        <f t="shared" si="25"/>
        <v>0.15931927118598688</v>
      </c>
      <c r="AO50" s="214">
        <f t="shared" si="26"/>
        <v>1.4560303091750026</v>
      </c>
    </row>
    <row r="51" spans="1:41" ht="9.75" customHeight="1" x14ac:dyDescent="0.25">
      <c r="B51"/>
      <c r="C51" s="78"/>
      <c r="D51" s="79"/>
      <c r="E51" s="79"/>
      <c r="F51" s="79"/>
      <c r="G51" s="79"/>
      <c r="H51" s="103"/>
      <c r="I51" s="79"/>
      <c r="J51" s="79"/>
      <c r="K51" s="79"/>
      <c r="L51" s="79"/>
      <c r="M51" s="79"/>
      <c r="N51" s="80"/>
      <c r="O51" s="79"/>
      <c r="P51" s="79"/>
      <c r="Q51" s="79"/>
      <c r="R51" s="79"/>
      <c r="S51" s="79"/>
      <c r="T51" s="209"/>
      <c r="U51" s="85"/>
      <c r="V51" s="24"/>
      <c r="W51" s="78"/>
      <c r="X51" s="79"/>
      <c r="Y51" s="79"/>
      <c r="Z51" s="79"/>
      <c r="AA51" s="79"/>
      <c r="AB51" s="79"/>
      <c r="AC51" s="105"/>
      <c r="AD51" s="79"/>
      <c r="AE51" s="79"/>
      <c r="AF51" s="79"/>
      <c r="AG51" s="79"/>
      <c r="AH51" s="80"/>
      <c r="AI51" s="79"/>
      <c r="AJ51" s="79"/>
      <c r="AK51" s="79"/>
      <c r="AL51" s="79"/>
      <c r="AM51" s="79"/>
      <c r="AN51" s="209"/>
      <c r="AO51" s="85"/>
    </row>
    <row r="52" spans="1:41" x14ac:dyDescent="0.25">
      <c r="B52" s="13" t="s">
        <v>88</v>
      </c>
      <c r="C52" s="106">
        <f>AVERAGE(I52:U52)</f>
        <v>118262006.9000002</v>
      </c>
      <c r="D52" s="101">
        <f>IF(I52=" "," ",IFERROR(AVERAGE($I52:$K52),0))</f>
        <v>49633954.806666903</v>
      </c>
      <c r="E52" s="101">
        <f>IF(L52=" "," ",IFERROR(AVERAGE($L52:$N52),0))</f>
        <v>56196020.866666675</v>
      </c>
      <c r="F52" s="101">
        <f>IF(O52=" "," ",IFERROR(AVERAGE($O52:$Q52),0))</f>
        <v>71194346.830000058</v>
      </c>
      <c r="G52" s="101">
        <f>IF(R52&lt;D206," ",IFERROR(AVERAGE($R52:$T52),0))</f>
        <v>79210025.780000106</v>
      </c>
      <c r="H52" s="107">
        <f>IFERROR((G52-F52)/F52,0)</f>
        <v>0.11258869990253749</v>
      </c>
      <c r="I52" s="101">
        <f t="shared" ref="I52:S52" si="38">SUM(I17:I51)</f>
        <v>53288410.770000286</v>
      </c>
      <c r="J52" s="101">
        <f t="shared" si="38"/>
        <v>43816938.360000283</v>
      </c>
      <c r="K52" s="101">
        <f t="shared" si="38"/>
        <v>51796515.290000148</v>
      </c>
      <c r="L52" s="101">
        <f t="shared" si="38"/>
        <v>63490691.050000079</v>
      </c>
      <c r="M52" s="101">
        <f t="shared" si="38"/>
        <v>48832643.159999982</v>
      </c>
      <c r="N52" s="101">
        <f t="shared" si="38"/>
        <v>56264728.389999941</v>
      </c>
      <c r="O52" s="101">
        <f t="shared" si="38"/>
        <v>73915286.470000073</v>
      </c>
      <c r="P52" s="101">
        <f t="shared" si="38"/>
        <v>65969375.680000052</v>
      </c>
      <c r="Q52" s="101">
        <f t="shared" si="38"/>
        <v>73698378.340000048</v>
      </c>
      <c r="R52" s="101">
        <f t="shared" si="38"/>
        <v>68368446.420000017</v>
      </c>
      <c r="S52" s="101">
        <f t="shared" si="38"/>
        <v>79790608.220000103</v>
      </c>
      <c r="T52" s="203">
        <f t="shared" ref="T52" si="39">SUM(T17:T51)</f>
        <v>89471022.700000226</v>
      </c>
      <c r="U52" s="108">
        <f>SUM(I52:T52)</f>
        <v>768703044.85000134</v>
      </c>
      <c r="V52" s="24"/>
      <c r="W52" s="109">
        <f>AVERAGE(I52:T52)/W$14</f>
        <v>232.26176036917639</v>
      </c>
      <c r="X52" s="110">
        <f>IFERROR(AVERAGE($I52:$K52)/X$14,"")</f>
        <v>172.18188888914668</v>
      </c>
      <c r="Y52" s="110">
        <f>IFERROR(AVERAGE($L52:$N52)/Y$14,0)</f>
        <v>200.17675529211729</v>
      </c>
      <c r="Z52" s="110">
        <f>IFERROR(AVERAGE($O52:$Q52)/Z$14,0)</f>
        <v>263.10199274933871</v>
      </c>
      <c r="AA52" s="110">
        <f>IFERROR(AVERAGE($R52:$T52)/AA$14,0)</f>
        <v>300.46933203348789</v>
      </c>
      <c r="AB52" s="218">
        <f>IFERROR((AA52-Z52)/Z52,0)</f>
        <v>0.14202605952798547</v>
      </c>
      <c r="AC52" s="110">
        <f t="shared" ref="AC52:AO52" si="40">SUM(AC17:AC51)</f>
        <v>184.41065997383879</v>
      </c>
      <c r="AD52" s="110">
        <f t="shared" si="40"/>
        <v>152.04131412847829</v>
      </c>
      <c r="AE52" s="110">
        <f t="shared" si="40"/>
        <v>180.07598219283375</v>
      </c>
      <c r="AF52" s="110">
        <f t="shared" si="40"/>
        <v>222.70168348573998</v>
      </c>
      <c r="AG52" s="110">
        <f t="shared" si="40"/>
        <v>174.17959594518433</v>
      </c>
      <c r="AH52" s="110">
        <f t="shared" si="40"/>
        <v>203.30892478635553</v>
      </c>
      <c r="AI52" s="110">
        <f t="shared" si="40"/>
        <v>270.07035894756478</v>
      </c>
      <c r="AJ52" s="110">
        <f t="shared" si="40"/>
        <v>244.07970933631316</v>
      </c>
      <c r="AK52" s="110">
        <f t="shared" si="40"/>
        <v>275.17774311947164</v>
      </c>
      <c r="AL52" s="110">
        <f t="shared" si="40"/>
        <v>256.97013568572044</v>
      </c>
      <c r="AM52" s="110">
        <f t="shared" si="40"/>
        <v>302.93021997296881</v>
      </c>
      <c r="AN52" s="111">
        <f t="shared" ref="AN52" si="41">SUM(AN17:AN51)</f>
        <v>342.26188913243988</v>
      </c>
      <c r="AO52" s="112">
        <f t="shared" si="40"/>
        <v>2808.2082167069093</v>
      </c>
    </row>
    <row r="53" spans="1:41" ht="9" customHeight="1" x14ac:dyDescent="0.25">
      <c r="B53" s="36"/>
      <c r="C53" s="78"/>
      <c r="D53" s="79"/>
      <c r="E53" s="79"/>
      <c r="F53" s="79"/>
      <c r="G53" s="79"/>
      <c r="H53" s="103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209"/>
      <c r="U53" s="85"/>
      <c r="V53" s="24"/>
      <c r="W53" s="78"/>
      <c r="X53" s="79"/>
      <c r="Y53" s="79"/>
      <c r="Z53" s="79"/>
      <c r="AA53" s="79"/>
      <c r="AB53" s="79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79"/>
      <c r="AN53" s="209"/>
      <c r="AO53" s="85"/>
    </row>
    <row r="54" spans="1:41" x14ac:dyDescent="0.25">
      <c r="A54" s="1" t="s">
        <v>89</v>
      </c>
      <c r="B54" t="s">
        <v>90</v>
      </c>
      <c r="C54" s="75">
        <f t="shared" ref="C54:C84" si="42">AVERAGE(I54:U54)</f>
        <v>1265434.2261538464</v>
      </c>
      <c r="D54" s="76">
        <f t="shared" ref="D54:D85" si="43">IF(I54=" "," ",IFERROR(AVERAGE($I54:$K54),0))</f>
        <v>534340.67666666675</v>
      </c>
      <c r="E54" s="76">
        <f t="shared" ref="E54:E85" si="44">IF(L54=" "," ",IFERROR(AVERAGE($L54:$N54),0))</f>
        <v>625567.67666666664</v>
      </c>
      <c r="F54" s="76">
        <f t="shared" ref="F54:F85" si="45">IF(O54=" "," ",IFERROR(AVERAGE($O54:$Q54),0))</f>
        <v>792649.77333333343</v>
      </c>
      <c r="G54" s="76">
        <f>IF(R54&lt;D208," ",IFERROR(AVERAGE($R54:$T54),0))</f>
        <v>789216.03000000026</v>
      </c>
      <c r="H54" s="103">
        <f>IFERROR((G54-F54)/F54,0)</f>
        <v>-4.331980464579251E-3</v>
      </c>
      <c r="I54" s="181">
        <v>621336.9800000001</v>
      </c>
      <c r="J54" s="181">
        <v>429488.19999999995</v>
      </c>
      <c r="K54" s="181">
        <v>552196.85000000009</v>
      </c>
      <c r="L54" s="181">
        <v>643638.81999999983</v>
      </c>
      <c r="M54" s="181">
        <v>483533.02</v>
      </c>
      <c r="N54" s="181">
        <v>749531.19</v>
      </c>
      <c r="O54" s="181">
        <v>679004.06</v>
      </c>
      <c r="P54" s="181">
        <v>755442.1100000001</v>
      </c>
      <c r="Q54" s="181">
        <v>943503.15000000014</v>
      </c>
      <c r="R54" s="181">
        <v>886406.90000000049</v>
      </c>
      <c r="S54" s="181">
        <v>705457.59000000008</v>
      </c>
      <c r="T54" s="211">
        <v>775783.60000000009</v>
      </c>
      <c r="U54" s="213">
        <f>SUM(I54:T54)</f>
        <v>8225322.4700000007</v>
      </c>
      <c r="V54" s="24"/>
      <c r="W54" s="78">
        <f>AVERAGE(I54:T54)/W$14</f>
        <v>2.4852612322605383</v>
      </c>
      <c r="X54" s="79">
        <f t="shared" ref="X54:X85" si="46">IFERROR(AVERAGE($I54:$K54)/X$14,"")</f>
        <v>1.8536461053152544</v>
      </c>
      <c r="Y54" s="79">
        <f t="shared" ref="Y54:Y85" si="47">IFERROR(AVERAGE($L54:$N54)/Y$14,0)</f>
        <v>2.2283447439788362</v>
      </c>
      <c r="Z54" s="79">
        <f t="shared" ref="Z54:Z85" si="48">IFERROR(AVERAGE($O54:$Q54)/Z$14,0)</f>
        <v>2.9292738005489123</v>
      </c>
      <c r="AA54" s="79">
        <f>IFERROR(AVERAGE($R54:$T54)/AA$14,0)</f>
        <v>2.9937525083358314</v>
      </c>
      <c r="AB54" s="217">
        <f>IFERROR((AA54-Z54)/Z54,0)</f>
        <v>2.2011840537008366E-2</v>
      </c>
      <c r="AC54" s="105">
        <f t="shared" ref="AC54:AN54" si="49">IFERROR(I54/I$14,0)</f>
        <v>2.1502079137337962</v>
      </c>
      <c r="AD54" s="79">
        <f t="shared" si="49"/>
        <v>1.4902901200939653</v>
      </c>
      <c r="AE54" s="79">
        <f t="shared" si="49"/>
        <v>1.919769883568526</v>
      </c>
      <c r="AF54" s="79">
        <f t="shared" si="49"/>
        <v>2.2576451193119431</v>
      </c>
      <c r="AG54" s="79">
        <f t="shared" si="49"/>
        <v>1.7246984926415512</v>
      </c>
      <c r="AH54" s="79">
        <f t="shared" si="49"/>
        <v>2.7083820484561598</v>
      </c>
      <c r="AI54" s="79">
        <f t="shared" si="49"/>
        <v>2.4809329567501801</v>
      </c>
      <c r="AJ54" s="79">
        <f t="shared" si="49"/>
        <v>2.795055868402164</v>
      </c>
      <c r="AK54" s="79">
        <f t="shared" si="49"/>
        <v>3.5228871149013714</v>
      </c>
      <c r="AL54" s="79">
        <f t="shared" si="49"/>
        <v>3.3316553657876558</v>
      </c>
      <c r="AM54" s="79">
        <f t="shared" si="49"/>
        <v>2.6783155021336698</v>
      </c>
      <c r="AN54" s="209">
        <f t="shared" si="49"/>
        <v>2.9676777182291492</v>
      </c>
      <c r="AO54" s="214">
        <f>SUM(AC54:AN54)</f>
        <v>30.027518104010134</v>
      </c>
    </row>
    <row r="55" spans="1:41" x14ac:dyDescent="0.25">
      <c r="A55" s="1" t="s">
        <v>91</v>
      </c>
      <c r="B55" t="s">
        <v>92</v>
      </c>
      <c r="C55" s="75">
        <f t="shared" si="42"/>
        <v>142933.60769230771</v>
      </c>
      <c r="D55" s="76">
        <f t="shared" si="43"/>
        <v>73363.186666666661</v>
      </c>
      <c r="E55" s="76">
        <f t="shared" si="44"/>
        <v>88210.203333333353</v>
      </c>
      <c r="F55" s="76">
        <f t="shared" si="45"/>
        <v>68036.176666666681</v>
      </c>
      <c r="G55" s="76">
        <f t="shared" ref="G55:G85" si="50">IF(R55&lt;D209," ",IFERROR(AVERAGE($R55:$T55),0))</f>
        <v>80079.916666666672</v>
      </c>
      <c r="H55" s="103">
        <f t="shared" ref="H55:H85" si="51">IFERROR((G55-F55)/F55,0)</f>
        <v>0.17701964734153916</v>
      </c>
      <c r="I55" s="181">
        <v>85418.069999999978</v>
      </c>
      <c r="J55" s="181">
        <v>83358.960000000021</v>
      </c>
      <c r="K55" s="181">
        <v>51312.529999999992</v>
      </c>
      <c r="L55" s="181">
        <v>111292.10000000002</v>
      </c>
      <c r="M55" s="181">
        <v>76672.5</v>
      </c>
      <c r="N55" s="181">
        <v>76666.009999999995</v>
      </c>
      <c r="O55" s="181">
        <v>66504.560000000027</v>
      </c>
      <c r="P55" s="181">
        <v>67232.719999999987</v>
      </c>
      <c r="Q55" s="181">
        <v>70371.250000000015</v>
      </c>
      <c r="R55" s="181">
        <v>77165.50999999998</v>
      </c>
      <c r="S55" s="181">
        <v>89254.569999999992</v>
      </c>
      <c r="T55" s="211">
        <v>73819.670000000027</v>
      </c>
      <c r="U55" s="213">
        <f t="shared" ref="U55:U85" si="52">SUM(I55:T55)</f>
        <v>929068.45000000007</v>
      </c>
      <c r="V55" s="24"/>
      <c r="W55" s="78">
        <f t="shared" ref="W55:W84" si="53">AVERAGE(I55:T55)/W$14</f>
        <v>0.2807157785391225</v>
      </c>
      <c r="X55" s="79">
        <f t="shared" si="46"/>
        <v>0.25449940679514427</v>
      </c>
      <c r="Y55" s="79">
        <f t="shared" si="47"/>
        <v>0.31421499270953562</v>
      </c>
      <c r="Z55" s="79">
        <f t="shared" si="48"/>
        <v>0.25143082923127719</v>
      </c>
      <c r="AA55" s="79">
        <f t="shared" ref="AA55:AA85" si="54">IFERROR(AVERAGE($R55:$T55)/AA$14,0)</f>
        <v>0.30376911045275856</v>
      </c>
      <c r="AB55" s="217">
        <f t="shared" ref="AB55:AB85" si="55">IFERROR((AA55-Z55)/Z55,0)</f>
        <v>0.20816174922343478</v>
      </c>
      <c r="AC55" s="105">
        <f t="shared" ref="AC55:AC75" si="56">IFERROR(I55/I$14,0)</f>
        <v>0.2955990324121176</v>
      </c>
      <c r="AD55" s="79">
        <f t="shared" ref="AD55:AD75" si="57">IFERROR(J55/J$14,0)</f>
        <v>0.28924900500015621</v>
      </c>
      <c r="AE55" s="79">
        <f t="shared" ref="AE55:AE75" si="58">IFERROR(K55/K$14,0)</f>
        <v>0.17839335690470973</v>
      </c>
      <c r="AF55" s="79">
        <f t="shared" ref="AF55:AF75" si="59">IFERROR(L55/L$14,0)</f>
        <v>0.39037121220093102</v>
      </c>
      <c r="AG55" s="79">
        <f t="shared" ref="AG55:AG75" si="60">IFERROR(M55/M$14,0)</f>
        <v>0.27348069254310559</v>
      </c>
      <c r="AH55" s="79">
        <f t="shared" ref="AH55:AH75" si="61">IFERROR(N55/N$14,0)</f>
        <v>0.27702762470866682</v>
      </c>
      <c r="AI55" s="79">
        <f t="shared" ref="AI55:AI75" si="62">IFERROR(O55/O$14,0)</f>
        <v>0.24299317838860907</v>
      </c>
      <c r="AJ55" s="79">
        <f t="shared" ref="AJ55:AJ75" si="63">IFERROR(P55/P$14,0)</f>
        <v>0.24875394963704034</v>
      </c>
      <c r="AK55" s="79">
        <f t="shared" ref="AK55:AK75" si="64">IFERROR(Q55/Q$14,0)</f>
        <v>0.26275478771268873</v>
      </c>
      <c r="AL55" s="79">
        <f t="shared" ref="AL55:AL75" si="65">IFERROR(R55/R$14,0)</f>
        <v>0.29003484228884135</v>
      </c>
      <c r="AM55" s="79">
        <f t="shared" ref="AM55:AM75" si="66">IFERROR(S55/S$14,0)</f>
        <v>0.33886076478002702</v>
      </c>
      <c r="AN55" s="209">
        <f t="shared" ref="AN55:AN85" si="67">IFERROR(T55/T$14,0)</f>
        <v>0.28238930266897733</v>
      </c>
      <c r="AO55" s="214">
        <f t="shared" ref="AO55:AO85" si="68">SUM(AC55:AN55)</f>
        <v>3.3699077492458702</v>
      </c>
    </row>
    <row r="56" spans="1:41" x14ac:dyDescent="0.25">
      <c r="A56" s="1" t="s">
        <v>93</v>
      </c>
      <c r="B56" t="s">
        <v>94</v>
      </c>
      <c r="C56" s="75">
        <f t="shared" si="42"/>
        <v>0</v>
      </c>
      <c r="D56" s="76">
        <f t="shared" si="43"/>
        <v>0</v>
      </c>
      <c r="E56" s="76">
        <f t="shared" si="44"/>
        <v>0</v>
      </c>
      <c r="F56" s="76">
        <f t="shared" si="45"/>
        <v>0</v>
      </c>
      <c r="G56" s="76">
        <f t="shared" si="50"/>
        <v>0</v>
      </c>
      <c r="H56" s="103">
        <f t="shared" si="51"/>
        <v>0</v>
      </c>
      <c r="I56" s="181">
        <v>0</v>
      </c>
      <c r="J56" s="181">
        <v>0</v>
      </c>
      <c r="K56" s="181">
        <v>0</v>
      </c>
      <c r="L56" s="181">
        <v>0</v>
      </c>
      <c r="M56" s="181">
        <v>0</v>
      </c>
      <c r="N56" s="181">
        <v>0</v>
      </c>
      <c r="O56" s="181">
        <v>0</v>
      </c>
      <c r="P56" s="181">
        <v>0</v>
      </c>
      <c r="Q56" s="181">
        <v>0</v>
      </c>
      <c r="R56" s="181">
        <v>0</v>
      </c>
      <c r="S56" s="181">
        <v>0</v>
      </c>
      <c r="T56" s="211">
        <v>0</v>
      </c>
      <c r="U56" s="213">
        <f t="shared" si="52"/>
        <v>0</v>
      </c>
      <c r="V56" s="24"/>
      <c r="W56" s="78">
        <f t="shared" si="53"/>
        <v>0</v>
      </c>
      <c r="X56" s="79">
        <f t="shared" si="46"/>
        <v>0</v>
      </c>
      <c r="Y56" s="79">
        <f t="shared" si="47"/>
        <v>0</v>
      </c>
      <c r="Z56" s="79">
        <f t="shared" si="48"/>
        <v>0</v>
      </c>
      <c r="AA56" s="79">
        <f t="shared" si="54"/>
        <v>0</v>
      </c>
      <c r="AB56" s="217">
        <f t="shared" si="55"/>
        <v>0</v>
      </c>
      <c r="AC56" s="105">
        <f t="shared" si="56"/>
        <v>0</v>
      </c>
      <c r="AD56" s="79">
        <f t="shared" si="57"/>
        <v>0</v>
      </c>
      <c r="AE56" s="79">
        <f t="shared" si="58"/>
        <v>0</v>
      </c>
      <c r="AF56" s="79">
        <f t="shared" si="59"/>
        <v>0</v>
      </c>
      <c r="AG56" s="79">
        <f t="shared" si="60"/>
        <v>0</v>
      </c>
      <c r="AH56" s="79">
        <f t="shared" si="61"/>
        <v>0</v>
      </c>
      <c r="AI56" s="79">
        <f t="shared" si="62"/>
        <v>0</v>
      </c>
      <c r="AJ56" s="79">
        <f t="shared" si="63"/>
        <v>0</v>
      </c>
      <c r="AK56" s="79">
        <f t="shared" si="64"/>
        <v>0</v>
      </c>
      <c r="AL56" s="79">
        <f t="shared" si="65"/>
        <v>0</v>
      </c>
      <c r="AM56" s="79">
        <f t="shared" si="66"/>
        <v>0</v>
      </c>
      <c r="AN56" s="209">
        <f t="shared" si="67"/>
        <v>0</v>
      </c>
      <c r="AO56" s="214">
        <f t="shared" si="68"/>
        <v>0</v>
      </c>
    </row>
    <row r="57" spans="1:41" x14ac:dyDescent="0.25">
      <c r="A57" s="1" t="s">
        <v>95</v>
      </c>
      <c r="B57" t="s">
        <v>96</v>
      </c>
      <c r="C57" s="75">
        <f t="shared" si="42"/>
        <v>0</v>
      </c>
      <c r="D57" s="76">
        <f t="shared" si="43"/>
        <v>0</v>
      </c>
      <c r="E57" s="76">
        <f t="shared" si="44"/>
        <v>0</v>
      </c>
      <c r="F57" s="76">
        <f t="shared" si="45"/>
        <v>0</v>
      </c>
      <c r="G57" s="76">
        <f t="shared" si="50"/>
        <v>0</v>
      </c>
      <c r="H57" s="103">
        <f t="shared" si="51"/>
        <v>0</v>
      </c>
      <c r="I57" s="181">
        <v>0</v>
      </c>
      <c r="J57" s="181">
        <v>0</v>
      </c>
      <c r="K57" s="181">
        <v>0</v>
      </c>
      <c r="L57" s="181">
        <v>0</v>
      </c>
      <c r="M57" s="181">
        <v>0</v>
      </c>
      <c r="N57" s="181">
        <v>0</v>
      </c>
      <c r="O57" s="181">
        <v>0</v>
      </c>
      <c r="P57" s="181">
        <v>0</v>
      </c>
      <c r="Q57" s="181">
        <v>0</v>
      </c>
      <c r="R57" s="181">
        <v>0</v>
      </c>
      <c r="S57" s="181">
        <v>0</v>
      </c>
      <c r="T57" s="211">
        <v>0</v>
      </c>
      <c r="U57" s="213">
        <f t="shared" si="52"/>
        <v>0</v>
      </c>
      <c r="V57" s="24"/>
      <c r="W57" s="78">
        <f t="shared" si="53"/>
        <v>0</v>
      </c>
      <c r="X57" s="79">
        <f t="shared" si="46"/>
        <v>0</v>
      </c>
      <c r="Y57" s="79">
        <f t="shared" si="47"/>
        <v>0</v>
      </c>
      <c r="Z57" s="79">
        <f t="shared" si="48"/>
        <v>0</v>
      </c>
      <c r="AA57" s="79">
        <f t="shared" si="54"/>
        <v>0</v>
      </c>
      <c r="AB57" s="217">
        <f t="shared" si="55"/>
        <v>0</v>
      </c>
      <c r="AC57" s="105">
        <f t="shared" si="56"/>
        <v>0</v>
      </c>
      <c r="AD57" s="79">
        <f t="shared" si="57"/>
        <v>0</v>
      </c>
      <c r="AE57" s="79">
        <f t="shared" si="58"/>
        <v>0</v>
      </c>
      <c r="AF57" s="79">
        <f t="shared" si="59"/>
        <v>0</v>
      </c>
      <c r="AG57" s="79">
        <f t="shared" si="60"/>
        <v>0</v>
      </c>
      <c r="AH57" s="79">
        <f t="shared" si="61"/>
        <v>0</v>
      </c>
      <c r="AI57" s="79">
        <f t="shared" si="62"/>
        <v>0</v>
      </c>
      <c r="AJ57" s="79">
        <f t="shared" si="63"/>
        <v>0</v>
      </c>
      <c r="AK57" s="79">
        <f t="shared" si="64"/>
        <v>0</v>
      </c>
      <c r="AL57" s="79">
        <f t="shared" si="65"/>
        <v>0</v>
      </c>
      <c r="AM57" s="79">
        <f t="shared" si="66"/>
        <v>0</v>
      </c>
      <c r="AN57" s="209">
        <f t="shared" si="67"/>
        <v>0</v>
      </c>
      <c r="AO57" s="214">
        <f t="shared" si="68"/>
        <v>0</v>
      </c>
    </row>
    <row r="58" spans="1:41" x14ac:dyDescent="0.25">
      <c r="A58" s="1" t="s">
        <v>97</v>
      </c>
      <c r="B58" t="s">
        <v>98</v>
      </c>
      <c r="C58" s="75">
        <f t="shared" si="42"/>
        <v>0</v>
      </c>
      <c r="D58" s="76">
        <f t="shared" si="43"/>
        <v>0</v>
      </c>
      <c r="E58" s="76">
        <f t="shared" si="44"/>
        <v>0</v>
      </c>
      <c r="F58" s="76">
        <f t="shared" si="45"/>
        <v>0</v>
      </c>
      <c r="G58" s="76">
        <f t="shared" si="50"/>
        <v>0</v>
      </c>
      <c r="H58" s="103">
        <f t="shared" si="51"/>
        <v>0</v>
      </c>
      <c r="I58" s="181">
        <v>0</v>
      </c>
      <c r="J58" s="181">
        <v>0</v>
      </c>
      <c r="K58" s="181">
        <v>0</v>
      </c>
      <c r="L58" s="181">
        <v>0</v>
      </c>
      <c r="M58" s="181">
        <v>0</v>
      </c>
      <c r="N58" s="181">
        <v>0</v>
      </c>
      <c r="O58" s="181">
        <v>0</v>
      </c>
      <c r="P58" s="181">
        <v>0</v>
      </c>
      <c r="Q58" s="181">
        <v>0</v>
      </c>
      <c r="R58" s="181">
        <v>0</v>
      </c>
      <c r="S58" s="181">
        <v>0</v>
      </c>
      <c r="T58" s="211">
        <v>0</v>
      </c>
      <c r="U58" s="213">
        <f t="shared" si="52"/>
        <v>0</v>
      </c>
      <c r="V58" s="24"/>
      <c r="W58" s="78">
        <f t="shared" si="53"/>
        <v>0</v>
      </c>
      <c r="X58" s="79">
        <f t="shared" si="46"/>
        <v>0</v>
      </c>
      <c r="Y58" s="79">
        <f t="shared" si="47"/>
        <v>0</v>
      </c>
      <c r="Z58" s="79">
        <f t="shared" si="48"/>
        <v>0</v>
      </c>
      <c r="AA58" s="79">
        <f t="shared" si="54"/>
        <v>0</v>
      </c>
      <c r="AB58" s="217">
        <f t="shared" si="55"/>
        <v>0</v>
      </c>
      <c r="AC58" s="105">
        <f t="shared" si="56"/>
        <v>0</v>
      </c>
      <c r="AD58" s="79">
        <f t="shared" si="57"/>
        <v>0</v>
      </c>
      <c r="AE58" s="79">
        <f t="shared" si="58"/>
        <v>0</v>
      </c>
      <c r="AF58" s="79">
        <f t="shared" si="59"/>
        <v>0</v>
      </c>
      <c r="AG58" s="79">
        <f t="shared" si="60"/>
        <v>0</v>
      </c>
      <c r="AH58" s="79">
        <f t="shared" si="61"/>
        <v>0</v>
      </c>
      <c r="AI58" s="79">
        <f t="shared" si="62"/>
        <v>0</v>
      </c>
      <c r="AJ58" s="79">
        <f t="shared" si="63"/>
        <v>0</v>
      </c>
      <c r="AK58" s="79">
        <f t="shared" si="64"/>
        <v>0</v>
      </c>
      <c r="AL58" s="79">
        <f t="shared" si="65"/>
        <v>0</v>
      </c>
      <c r="AM58" s="79">
        <f t="shared" si="66"/>
        <v>0</v>
      </c>
      <c r="AN58" s="209">
        <f t="shared" si="67"/>
        <v>0</v>
      </c>
      <c r="AO58" s="214">
        <f t="shared" si="68"/>
        <v>0</v>
      </c>
    </row>
    <row r="59" spans="1:41" x14ac:dyDescent="0.25">
      <c r="A59" s="1" t="s">
        <v>99</v>
      </c>
      <c r="B59" t="s">
        <v>100</v>
      </c>
      <c r="C59" s="75">
        <f t="shared" si="42"/>
        <v>115306.05538461538</v>
      </c>
      <c r="D59" s="76">
        <f t="shared" si="43"/>
        <v>63616.853333333333</v>
      </c>
      <c r="E59" s="76">
        <f t="shared" si="44"/>
        <v>70758.469999999987</v>
      </c>
      <c r="F59" s="76">
        <f t="shared" si="45"/>
        <v>61999.906666666677</v>
      </c>
      <c r="G59" s="76">
        <f t="shared" si="50"/>
        <v>53454.556666666678</v>
      </c>
      <c r="H59" s="103">
        <f t="shared" si="51"/>
        <v>-0.13782843329011457</v>
      </c>
      <c r="I59" s="181">
        <v>63718.670000000006</v>
      </c>
      <c r="J59" s="181">
        <v>64470.62</v>
      </c>
      <c r="K59" s="181">
        <v>62661.270000000004</v>
      </c>
      <c r="L59" s="181">
        <v>71422.67</v>
      </c>
      <c r="M59" s="181">
        <v>69180.570000000007</v>
      </c>
      <c r="N59" s="181">
        <v>71672.17</v>
      </c>
      <c r="O59" s="181">
        <v>28246.130000000005</v>
      </c>
      <c r="P59" s="181">
        <v>37104.520000000004</v>
      </c>
      <c r="Q59" s="181">
        <v>120649.07</v>
      </c>
      <c r="R59" s="181">
        <v>59639.530000000021</v>
      </c>
      <c r="S59" s="181">
        <v>67681.500000000015</v>
      </c>
      <c r="T59" s="211">
        <v>33042.640000000007</v>
      </c>
      <c r="U59" s="213">
        <f t="shared" si="52"/>
        <v>749489.36</v>
      </c>
      <c r="V59" s="24"/>
      <c r="W59" s="78">
        <f t="shared" si="53"/>
        <v>0.22645639209811574</v>
      </c>
      <c r="X59" s="79">
        <f t="shared" si="46"/>
        <v>0.22068904270843689</v>
      </c>
      <c r="Y59" s="79">
        <f t="shared" si="47"/>
        <v>0.2520498909992448</v>
      </c>
      <c r="Z59" s="79">
        <f t="shared" si="48"/>
        <v>0.22912351500638101</v>
      </c>
      <c r="AA59" s="79">
        <f t="shared" si="54"/>
        <v>0.20277047984290583</v>
      </c>
      <c r="AB59" s="217">
        <f t="shared" si="55"/>
        <v>-0.11501671996757405</v>
      </c>
      <c r="AC59" s="105">
        <f t="shared" si="56"/>
        <v>0.2205057688447776</v>
      </c>
      <c r="AD59" s="79">
        <f t="shared" si="57"/>
        <v>0.22370795756980613</v>
      </c>
      <c r="AE59" s="79">
        <f t="shared" si="58"/>
        <v>0.21784843396364167</v>
      </c>
      <c r="AF59" s="79">
        <f t="shared" si="59"/>
        <v>0.25052410967649152</v>
      </c>
      <c r="AG59" s="79">
        <f t="shared" si="60"/>
        <v>0.24675796659984736</v>
      </c>
      <c r="AH59" s="79">
        <f t="shared" si="61"/>
        <v>0.25898270971471932</v>
      </c>
      <c r="AI59" s="79">
        <f t="shared" si="62"/>
        <v>0.1032052073704095</v>
      </c>
      <c r="AJ59" s="79">
        <f t="shared" si="63"/>
        <v>0.13728279771198545</v>
      </c>
      <c r="AK59" s="79">
        <f t="shared" si="64"/>
        <v>0.45048397997169753</v>
      </c>
      <c r="AL59" s="79">
        <f t="shared" si="65"/>
        <v>0.22416156748955116</v>
      </c>
      <c r="AM59" s="79">
        <f t="shared" si="66"/>
        <v>0.25695720512080678</v>
      </c>
      <c r="AN59" s="209">
        <f t="shared" si="67"/>
        <v>0.12640110783402383</v>
      </c>
      <c r="AO59" s="214">
        <f t="shared" si="68"/>
        <v>2.7168188118677579</v>
      </c>
    </row>
    <row r="60" spans="1:41" x14ac:dyDescent="0.25">
      <c r="A60" s="1" t="s">
        <v>101</v>
      </c>
      <c r="B60" t="s">
        <v>102</v>
      </c>
      <c r="C60" s="75">
        <f t="shared" si="42"/>
        <v>0</v>
      </c>
      <c r="D60" s="76">
        <f t="shared" si="43"/>
        <v>0</v>
      </c>
      <c r="E60" s="76">
        <f t="shared" si="44"/>
        <v>0</v>
      </c>
      <c r="F60" s="76">
        <f t="shared" si="45"/>
        <v>0</v>
      </c>
      <c r="G60" s="76">
        <f t="shared" si="50"/>
        <v>0</v>
      </c>
      <c r="H60" s="103">
        <f t="shared" si="51"/>
        <v>0</v>
      </c>
      <c r="I60" s="181">
        <v>0</v>
      </c>
      <c r="J60" s="181">
        <v>0</v>
      </c>
      <c r="K60" s="181">
        <v>0</v>
      </c>
      <c r="L60" s="181">
        <v>0</v>
      </c>
      <c r="M60" s="181">
        <v>0</v>
      </c>
      <c r="N60" s="181">
        <v>0</v>
      </c>
      <c r="O60" s="181">
        <v>0</v>
      </c>
      <c r="P60" s="181">
        <v>0</v>
      </c>
      <c r="Q60" s="181">
        <v>0</v>
      </c>
      <c r="R60" s="181">
        <v>0</v>
      </c>
      <c r="S60" s="181">
        <v>0</v>
      </c>
      <c r="T60" s="211">
        <v>0</v>
      </c>
      <c r="U60" s="213">
        <f t="shared" si="52"/>
        <v>0</v>
      </c>
      <c r="V60" s="24"/>
      <c r="W60" s="78">
        <f t="shared" si="53"/>
        <v>0</v>
      </c>
      <c r="X60" s="79">
        <f t="shared" si="46"/>
        <v>0</v>
      </c>
      <c r="Y60" s="79">
        <f t="shared" si="47"/>
        <v>0</v>
      </c>
      <c r="Z60" s="79">
        <f t="shared" si="48"/>
        <v>0</v>
      </c>
      <c r="AA60" s="79">
        <f t="shared" si="54"/>
        <v>0</v>
      </c>
      <c r="AB60" s="217">
        <f t="shared" si="55"/>
        <v>0</v>
      </c>
      <c r="AC60" s="105">
        <f t="shared" si="56"/>
        <v>0</v>
      </c>
      <c r="AD60" s="79">
        <f t="shared" si="57"/>
        <v>0</v>
      </c>
      <c r="AE60" s="79">
        <f t="shared" si="58"/>
        <v>0</v>
      </c>
      <c r="AF60" s="79">
        <f t="shared" si="59"/>
        <v>0</v>
      </c>
      <c r="AG60" s="79">
        <f t="shared" si="60"/>
        <v>0</v>
      </c>
      <c r="AH60" s="79">
        <f t="shared" si="61"/>
        <v>0</v>
      </c>
      <c r="AI60" s="79">
        <f t="shared" si="62"/>
        <v>0</v>
      </c>
      <c r="AJ60" s="79">
        <f t="shared" si="63"/>
        <v>0</v>
      </c>
      <c r="AK60" s="79">
        <f t="shared" si="64"/>
        <v>0</v>
      </c>
      <c r="AL60" s="79">
        <f t="shared" si="65"/>
        <v>0</v>
      </c>
      <c r="AM60" s="79">
        <f t="shared" si="66"/>
        <v>0</v>
      </c>
      <c r="AN60" s="209">
        <f t="shared" si="67"/>
        <v>0</v>
      </c>
      <c r="AO60" s="214">
        <f t="shared" si="68"/>
        <v>0</v>
      </c>
    </row>
    <row r="61" spans="1:41" x14ac:dyDescent="0.25">
      <c r="A61" s="1" t="s">
        <v>103</v>
      </c>
      <c r="B61" t="s">
        <v>104</v>
      </c>
      <c r="C61" s="75">
        <f t="shared" si="42"/>
        <v>0</v>
      </c>
      <c r="D61" s="76">
        <f t="shared" si="43"/>
        <v>0</v>
      </c>
      <c r="E61" s="76">
        <f t="shared" si="44"/>
        <v>0</v>
      </c>
      <c r="F61" s="76">
        <f t="shared" si="45"/>
        <v>0</v>
      </c>
      <c r="G61" s="76">
        <f t="shared" si="50"/>
        <v>0</v>
      </c>
      <c r="H61" s="103">
        <f t="shared" si="51"/>
        <v>0</v>
      </c>
      <c r="I61" s="181">
        <v>0</v>
      </c>
      <c r="J61" s="181">
        <v>0</v>
      </c>
      <c r="K61" s="181">
        <v>0</v>
      </c>
      <c r="L61" s="181">
        <v>0</v>
      </c>
      <c r="M61" s="181">
        <v>0</v>
      </c>
      <c r="N61" s="181">
        <v>0</v>
      </c>
      <c r="O61" s="181">
        <v>0</v>
      </c>
      <c r="P61" s="181">
        <v>0</v>
      </c>
      <c r="Q61" s="181">
        <v>0</v>
      </c>
      <c r="R61" s="181">
        <v>0</v>
      </c>
      <c r="S61" s="181">
        <v>0</v>
      </c>
      <c r="T61" s="211">
        <v>0</v>
      </c>
      <c r="U61" s="213">
        <f t="shared" si="52"/>
        <v>0</v>
      </c>
      <c r="V61" s="24"/>
      <c r="W61" s="78">
        <f t="shared" si="53"/>
        <v>0</v>
      </c>
      <c r="X61" s="79">
        <f t="shared" si="46"/>
        <v>0</v>
      </c>
      <c r="Y61" s="79">
        <f t="shared" si="47"/>
        <v>0</v>
      </c>
      <c r="Z61" s="79">
        <f t="shared" si="48"/>
        <v>0</v>
      </c>
      <c r="AA61" s="79">
        <f t="shared" si="54"/>
        <v>0</v>
      </c>
      <c r="AB61" s="217">
        <f t="shared" si="55"/>
        <v>0</v>
      </c>
      <c r="AC61" s="105">
        <f t="shared" si="56"/>
        <v>0</v>
      </c>
      <c r="AD61" s="79">
        <f t="shared" si="57"/>
        <v>0</v>
      </c>
      <c r="AE61" s="79">
        <f t="shared" si="58"/>
        <v>0</v>
      </c>
      <c r="AF61" s="79">
        <f t="shared" si="59"/>
        <v>0</v>
      </c>
      <c r="AG61" s="79">
        <f t="shared" si="60"/>
        <v>0</v>
      </c>
      <c r="AH61" s="79">
        <f t="shared" si="61"/>
        <v>0</v>
      </c>
      <c r="AI61" s="79">
        <f t="shared" si="62"/>
        <v>0</v>
      </c>
      <c r="AJ61" s="79">
        <f t="shared" si="63"/>
        <v>0</v>
      </c>
      <c r="AK61" s="79">
        <f t="shared" si="64"/>
        <v>0</v>
      </c>
      <c r="AL61" s="79">
        <f t="shared" si="65"/>
        <v>0</v>
      </c>
      <c r="AM61" s="79">
        <f t="shared" si="66"/>
        <v>0</v>
      </c>
      <c r="AN61" s="209">
        <f t="shared" si="67"/>
        <v>0</v>
      </c>
      <c r="AO61" s="214">
        <f t="shared" si="68"/>
        <v>0</v>
      </c>
    </row>
    <row r="62" spans="1:41" x14ac:dyDescent="0.25">
      <c r="A62" s="1" t="s">
        <v>105</v>
      </c>
      <c r="B62" t="s">
        <v>106</v>
      </c>
      <c r="C62" s="75">
        <f t="shared" si="42"/>
        <v>0</v>
      </c>
      <c r="D62" s="76">
        <f t="shared" si="43"/>
        <v>0</v>
      </c>
      <c r="E62" s="76">
        <f t="shared" si="44"/>
        <v>0</v>
      </c>
      <c r="F62" s="76">
        <f t="shared" si="45"/>
        <v>0</v>
      </c>
      <c r="G62" s="76">
        <f t="shared" si="50"/>
        <v>0</v>
      </c>
      <c r="H62" s="103">
        <f t="shared" si="51"/>
        <v>0</v>
      </c>
      <c r="I62" s="181">
        <v>0</v>
      </c>
      <c r="J62" s="181">
        <v>0</v>
      </c>
      <c r="K62" s="181">
        <v>0</v>
      </c>
      <c r="L62" s="181">
        <v>0</v>
      </c>
      <c r="M62" s="181">
        <v>0</v>
      </c>
      <c r="N62" s="181">
        <v>0</v>
      </c>
      <c r="O62" s="181">
        <v>0</v>
      </c>
      <c r="P62" s="181">
        <v>0</v>
      </c>
      <c r="Q62" s="181">
        <v>0</v>
      </c>
      <c r="R62" s="181">
        <v>0</v>
      </c>
      <c r="S62" s="181">
        <v>0</v>
      </c>
      <c r="T62" s="211">
        <v>0</v>
      </c>
      <c r="U62" s="213">
        <f t="shared" si="52"/>
        <v>0</v>
      </c>
      <c r="V62" s="24"/>
      <c r="W62" s="78">
        <f t="shared" si="53"/>
        <v>0</v>
      </c>
      <c r="X62" s="79">
        <f t="shared" si="46"/>
        <v>0</v>
      </c>
      <c r="Y62" s="79">
        <f t="shared" si="47"/>
        <v>0</v>
      </c>
      <c r="Z62" s="79">
        <f t="shared" si="48"/>
        <v>0</v>
      </c>
      <c r="AA62" s="79">
        <f t="shared" si="54"/>
        <v>0</v>
      </c>
      <c r="AB62" s="217">
        <f t="shared" si="55"/>
        <v>0</v>
      </c>
      <c r="AC62" s="105">
        <f t="shared" si="56"/>
        <v>0</v>
      </c>
      <c r="AD62" s="79">
        <f t="shared" si="57"/>
        <v>0</v>
      </c>
      <c r="AE62" s="79">
        <f t="shared" si="58"/>
        <v>0</v>
      </c>
      <c r="AF62" s="79">
        <f t="shared" si="59"/>
        <v>0</v>
      </c>
      <c r="AG62" s="79">
        <f t="shared" si="60"/>
        <v>0</v>
      </c>
      <c r="AH62" s="79">
        <f t="shared" si="61"/>
        <v>0</v>
      </c>
      <c r="AI62" s="79">
        <f t="shared" si="62"/>
        <v>0</v>
      </c>
      <c r="AJ62" s="79">
        <f t="shared" si="63"/>
        <v>0</v>
      </c>
      <c r="AK62" s="79">
        <f t="shared" si="64"/>
        <v>0</v>
      </c>
      <c r="AL62" s="79">
        <f t="shared" si="65"/>
        <v>0</v>
      </c>
      <c r="AM62" s="79">
        <f t="shared" si="66"/>
        <v>0</v>
      </c>
      <c r="AN62" s="209">
        <f t="shared" si="67"/>
        <v>0</v>
      </c>
      <c r="AO62" s="214">
        <f t="shared" si="68"/>
        <v>0</v>
      </c>
    </row>
    <row r="63" spans="1:41" x14ac:dyDescent="0.25">
      <c r="A63" s="1" t="s">
        <v>107</v>
      </c>
      <c r="B63" t="s">
        <v>108</v>
      </c>
      <c r="C63" s="75">
        <f t="shared" si="42"/>
        <v>0</v>
      </c>
      <c r="D63" s="76">
        <f t="shared" si="43"/>
        <v>0</v>
      </c>
      <c r="E63" s="76">
        <f t="shared" si="44"/>
        <v>0</v>
      </c>
      <c r="F63" s="76">
        <f t="shared" si="45"/>
        <v>0</v>
      </c>
      <c r="G63" s="76">
        <f t="shared" si="50"/>
        <v>0</v>
      </c>
      <c r="H63" s="103">
        <f t="shared" si="51"/>
        <v>0</v>
      </c>
      <c r="I63" s="181">
        <v>0</v>
      </c>
      <c r="J63" s="181">
        <v>0</v>
      </c>
      <c r="K63" s="181">
        <v>0</v>
      </c>
      <c r="L63" s="181">
        <v>0</v>
      </c>
      <c r="M63" s="181">
        <v>0</v>
      </c>
      <c r="N63" s="181">
        <v>0</v>
      </c>
      <c r="O63" s="181">
        <v>0</v>
      </c>
      <c r="P63" s="181">
        <v>0</v>
      </c>
      <c r="Q63" s="181">
        <v>0</v>
      </c>
      <c r="R63" s="181">
        <v>0</v>
      </c>
      <c r="S63" s="181">
        <v>0</v>
      </c>
      <c r="T63" s="211">
        <v>0</v>
      </c>
      <c r="U63" s="213">
        <f t="shared" si="52"/>
        <v>0</v>
      </c>
      <c r="V63" s="24"/>
      <c r="W63" s="78">
        <f t="shared" si="53"/>
        <v>0</v>
      </c>
      <c r="X63" s="79">
        <f t="shared" si="46"/>
        <v>0</v>
      </c>
      <c r="Y63" s="79">
        <f t="shared" si="47"/>
        <v>0</v>
      </c>
      <c r="Z63" s="79">
        <f t="shared" si="48"/>
        <v>0</v>
      </c>
      <c r="AA63" s="79">
        <f t="shared" si="54"/>
        <v>0</v>
      </c>
      <c r="AB63" s="217">
        <f t="shared" si="55"/>
        <v>0</v>
      </c>
      <c r="AC63" s="105">
        <f t="shared" si="56"/>
        <v>0</v>
      </c>
      <c r="AD63" s="79">
        <f t="shared" si="57"/>
        <v>0</v>
      </c>
      <c r="AE63" s="79">
        <f t="shared" si="58"/>
        <v>0</v>
      </c>
      <c r="AF63" s="79">
        <f t="shared" si="59"/>
        <v>0</v>
      </c>
      <c r="AG63" s="79">
        <f t="shared" si="60"/>
        <v>0</v>
      </c>
      <c r="AH63" s="79">
        <f t="shared" si="61"/>
        <v>0</v>
      </c>
      <c r="AI63" s="79">
        <f t="shared" si="62"/>
        <v>0</v>
      </c>
      <c r="AJ63" s="79">
        <f t="shared" si="63"/>
        <v>0</v>
      </c>
      <c r="AK63" s="79">
        <f t="shared" si="64"/>
        <v>0</v>
      </c>
      <c r="AL63" s="79">
        <f t="shared" si="65"/>
        <v>0</v>
      </c>
      <c r="AM63" s="79">
        <f t="shared" si="66"/>
        <v>0</v>
      </c>
      <c r="AN63" s="209">
        <f t="shared" si="67"/>
        <v>0</v>
      </c>
      <c r="AO63" s="214">
        <f t="shared" si="68"/>
        <v>0</v>
      </c>
    </row>
    <row r="64" spans="1:41" x14ac:dyDescent="0.25">
      <c r="A64" s="1" t="s">
        <v>109</v>
      </c>
      <c r="B64" t="s">
        <v>110</v>
      </c>
      <c r="C64" s="75">
        <f t="shared" si="42"/>
        <v>0</v>
      </c>
      <c r="D64" s="76">
        <f t="shared" si="43"/>
        <v>0</v>
      </c>
      <c r="E64" s="76">
        <f t="shared" si="44"/>
        <v>0</v>
      </c>
      <c r="F64" s="76">
        <f t="shared" si="45"/>
        <v>0</v>
      </c>
      <c r="G64" s="76">
        <f t="shared" si="50"/>
        <v>0</v>
      </c>
      <c r="H64" s="103">
        <f t="shared" si="51"/>
        <v>0</v>
      </c>
      <c r="I64" s="181">
        <v>0</v>
      </c>
      <c r="J64" s="181">
        <v>0</v>
      </c>
      <c r="K64" s="181">
        <v>0</v>
      </c>
      <c r="L64" s="181">
        <v>0</v>
      </c>
      <c r="M64" s="181">
        <v>0</v>
      </c>
      <c r="N64" s="181">
        <v>0</v>
      </c>
      <c r="O64" s="181">
        <v>0</v>
      </c>
      <c r="P64" s="181">
        <v>0</v>
      </c>
      <c r="Q64" s="181">
        <v>0</v>
      </c>
      <c r="R64" s="181">
        <v>0</v>
      </c>
      <c r="S64" s="181">
        <v>0</v>
      </c>
      <c r="T64" s="211">
        <v>0</v>
      </c>
      <c r="U64" s="213">
        <f t="shared" si="52"/>
        <v>0</v>
      </c>
      <c r="V64" s="24"/>
      <c r="W64" s="78">
        <f t="shared" si="53"/>
        <v>0</v>
      </c>
      <c r="X64" s="79">
        <f t="shared" si="46"/>
        <v>0</v>
      </c>
      <c r="Y64" s="79">
        <f t="shared" si="47"/>
        <v>0</v>
      </c>
      <c r="Z64" s="79">
        <f t="shared" si="48"/>
        <v>0</v>
      </c>
      <c r="AA64" s="79">
        <f t="shared" si="54"/>
        <v>0</v>
      </c>
      <c r="AB64" s="217">
        <f t="shared" si="55"/>
        <v>0</v>
      </c>
      <c r="AC64" s="105">
        <f t="shared" si="56"/>
        <v>0</v>
      </c>
      <c r="AD64" s="79">
        <f t="shared" si="57"/>
        <v>0</v>
      </c>
      <c r="AE64" s="79">
        <f t="shared" si="58"/>
        <v>0</v>
      </c>
      <c r="AF64" s="79">
        <f t="shared" si="59"/>
        <v>0</v>
      </c>
      <c r="AG64" s="79">
        <f t="shared" si="60"/>
        <v>0</v>
      </c>
      <c r="AH64" s="79">
        <f t="shared" si="61"/>
        <v>0</v>
      </c>
      <c r="AI64" s="79">
        <f t="shared" si="62"/>
        <v>0</v>
      </c>
      <c r="AJ64" s="79">
        <f t="shared" si="63"/>
        <v>0</v>
      </c>
      <c r="AK64" s="79">
        <f t="shared" si="64"/>
        <v>0</v>
      </c>
      <c r="AL64" s="79">
        <f t="shared" si="65"/>
        <v>0</v>
      </c>
      <c r="AM64" s="79">
        <f t="shared" si="66"/>
        <v>0</v>
      </c>
      <c r="AN64" s="209">
        <f t="shared" si="67"/>
        <v>0</v>
      </c>
      <c r="AO64" s="214">
        <f t="shared" si="68"/>
        <v>0</v>
      </c>
    </row>
    <row r="65" spans="1:41" x14ac:dyDescent="0.25">
      <c r="A65" s="1" t="s">
        <v>111</v>
      </c>
      <c r="B65" t="s">
        <v>112</v>
      </c>
      <c r="C65" s="75">
        <f t="shared" si="42"/>
        <v>0</v>
      </c>
      <c r="D65" s="76">
        <f t="shared" si="43"/>
        <v>0</v>
      </c>
      <c r="E65" s="76">
        <f t="shared" si="44"/>
        <v>0</v>
      </c>
      <c r="F65" s="76">
        <f t="shared" si="45"/>
        <v>0</v>
      </c>
      <c r="G65" s="76">
        <f t="shared" si="50"/>
        <v>0</v>
      </c>
      <c r="H65" s="103">
        <f t="shared" si="51"/>
        <v>0</v>
      </c>
      <c r="I65" s="181">
        <v>0</v>
      </c>
      <c r="J65" s="181">
        <v>0</v>
      </c>
      <c r="K65" s="181">
        <v>0</v>
      </c>
      <c r="L65" s="181">
        <v>0</v>
      </c>
      <c r="M65" s="181">
        <v>0</v>
      </c>
      <c r="N65" s="181">
        <v>0</v>
      </c>
      <c r="O65" s="181">
        <v>0</v>
      </c>
      <c r="P65" s="181">
        <v>0</v>
      </c>
      <c r="Q65" s="181">
        <v>0</v>
      </c>
      <c r="R65" s="181">
        <v>0</v>
      </c>
      <c r="S65" s="181">
        <v>0</v>
      </c>
      <c r="T65" s="211">
        <v>0</v>
      </c>
      <c r="U65" s="213">
        <f t="shared" si="52"/>
        <v>0</v>
      </c>
      <c r="V65" s="24"/>
      <c r="W65" s="78">
        <f t="shared" si="53"/>
        <v>0</v>
      </c>
      <c r="X65" s="79">
        <f t="shared" si="46"/>
        <v>0</v>
      </c>
      <c r="Y65" s="79">
        <f t="shared" si="47"/>
        <v>0</v>
      </c>
      <c r="Z65" s="79">
        <f t="shared" si="48"/>
        <v>0</v>
      </c>
      <c r="AA65" s="79">
        <f t="shared" si="54"/>
        <v>0</v>
      </c>
      <c r="AB65" s="217">
        <f t="shared" si="55"/>
        <v>0</v>
      </c>
      <c r="AC65" s="105">
        <f t="shared" si="56"/>
        <v>0</v>
      </c>
      <c r="AD65" s="79">
        <f t="shared" si="57"/>
        <v>0</v>
      </c>
      <c r="AE65" s="79">
        <f t="shared" si="58"/>
        <v>0</v>
      </c>
      <c r="AF65" s="79">
        <f t="shared" si="59"/>
        <v>0</v>
      </c>
      <c r="AG65" s="79">
        <f t="shared" si="60"/>
        <v>0</v>
      </c>
      <c r="AH65" s="79">
        <f t="shared" si="61"/>
        <v>0</v>
      </c>
      <c r="AI65" s="79">
        <f t="shared" si="62"/>
        <v>0</v>
      </c>
      <c r="AJ65" s="79">
        <f t="shared" si="63"/>
        <v>0</v>
      </c>
      <c r="AK65" s="79">
        <f t="shared" si="64"/>
        <v>0</v>
      </c>
      <c r="AL65" s="79">
        <f t="shared" si="65"/>
        <v>0</v>
      </c>
      <c r="AM65" s="79">
        <f t="shared" si="66"/>
        <v>0</v>
      </c>
      <c r="AN65" s="209">
        <f t="shared" si="67"/>
        <v>0</v>
      </c>
      <c r="AO65" s="214">
        <f t="shared" si="68"/>
        <v>0</v>
      </c>
    </row>
    <row r="66" spans="1:41" x14ac:dyDescent="0.25">
      <c r="A66" s="1" t="s">
        <v>113</v>
      </c>
      <c r="B66" t="s">
        <v>114</v>
      </c>
      <c r="C66" s="75">
        <f t="shared" si="42"/>
        <v>0</v>
      </c>
      <c r="D66" s="76">
        <f t="shared" si="43"/>
        <v>0</v>
      </c>
      <c r="E66" s="76">
        <f t="shared" si="44"/>
        <v>0</v>
      </c>
      <c r="F66" s="76">
        <f t="shared" si="45"/>
        <v>0</v>
      </c>
      <c r="G66" s="76">
        <f t="shared" si="50"/>
        <v>0</v>
      </c>
      <c r="H66" s="103">
        <f t="shared" si="51"/>
        <v>0</v>
      </c>
      <c r="I66" s="181">
        <v>0</v>
      </c>
      <c r="J66" s="181">
        <v>0</v>
      </c>
      <c r="K66" s="181">
        <v>0</v>
      </c>
      <c r="L66" s="181">
        <v>0</v>
      </c>
      <c r="M66" s="181">
        <v>0</v>
      </c>
      <c r="N66" s="181">
        <v>0</v>
      </c>
      <c r="O66" s="181">
        <v>0</v>
      </c>
      <c r="P66" s="181">
        <v>0</v>
      </c>
      <c r="Q66" s="181">
        <v>0</v>
      </c>
      <c r="R66" s="181">
        <v>0</v>
      </c>
      <c r="S66" s="181">
        <v>0</v>
      </c>
      <c r="T66" s="211">
        <v>0</v>
      </c>
      <c r="U66" s="213">
        <f t="shared" si="52"/>
        <v>0</v>
      </c>
      <c r="V66" s="24"/>
      <c r="W66" s="78">
        <f t="shared" si="53"/>
        <v>0</v>
      </c>
      <c r="X66" s="79">
        <f t="shared" si="46"/>
        <v>0</v>
      </c>
      <c r="Y66" s="79">
        <f t="shared" si="47"/>
        <v>0</v>
      </c>
      <c r="Z66" s="79">
        <f t="shared" si="48"/>
        <v>0</v>
      </c>
      <c r="AA66" s="79">
        <f t="shared" si="54"/>
        <v>0</v>
      </c>
      <c r="AB66" s="217">
        <f t="shared" si="55"/>
        <v>0</v>
      </c>
      <c r="AC66" s="105">
        <f t="shared" si="56"/>
        <v>0</v>
      </c>
      <c r="AD66" s="79">
        <f t="shared" si="57"/>
        <v>0</v>
      </c>
      <c r="AE66" s="79">
        <f t="shared" si="58"/>
        <v>0</v>
      </c>
      <c r="AF66" s="79">
        <f t="shared" si="59"/>
        <v>0</v>
      </c>
      <c r="AG66" s="79">
        <f t="shared" si="60"/>
        <v>0</v>
      </c>
      <c r="AH66" s="79">
        <f t="shared" si="61"/>
        <v>0</v>
      </c>
      <c r="AI66" s="79">
        <f t="shared" si="62"/>
        <v>0</v>
      </c>
      <c r="AJ66" s="79">
        <f t="shared" si="63"/>
        <v>0</v>
      </c>
      <c r="AK66" s="79">
        <f t="shared" si="64"/>
        <v>0</v>
      </c>
      <c r="AL66" s="79">
        <f t="shared" si="65"/>
        <v>0</v>
      </c>
      <c r="AM66" s="79">
        <f t="shared" si="66"/>
        <v>0</v>
      </c>
      <c r="AN66" s="209">
        <f t="shared" si="67"/>
        <v>0</v>
      </c>
      <c r="AO66" s="214">
        <f t="shared" si="68"/>
        <v>0</v>
      </c>
    </row>
    <row r="67" spans="1:41" x14ac:dyDescent="0.25">
      <c r="A67" s="1" t="s">
        <v>115</v>
      </c>
      <c r="B67" t="s">
        <v>116</v>
      </c>
      <c r="C67" s="75">
        <f t="shared" si="42"/>
        <v>0</v>
      </c>
      <c r="D67" s="76">
        <f t="shared" si="43"/>
        <v>0</v>
      </c>
      <c r="E67" s="76">
        <f t="shared" si="44"/>
        <v>0</v>
      </c>
      <c r="F67" s="76">
        <f t="shared" si="45"/>
        <v>0</v>
      </c>
      <c r="G67" s="76">
        <f t="shared" si="50"/>
        <v>0</v>
      </c>
      <c r="H67" s="103">
        <f t="shared" si="51"/>
        <v>0</v>
      </c>
      <c r="I67" s="181">
        <v>0</v>
      </c>
      <c r="J67" s="181">
        <v>0</v>
      </c>
      <c r="K67" s="181">
        <v>0</v>
      </c>
      <c r="L67" s="181">
        <v>0</v>
      </c>
      <c r="M67" s="181">
        <v>0</v>
      </c>
      <c r="N67" s="181">
        <v>0</v>
      </c>
      <c r="O67" s="181">
        <v>0</v>
      </c>
      <c r="P67" s="181">
        <v>0</v>
      </c>
      <c r="Q67" s="181">
        <v>0</v>
      </c>
      <c r="R67" s="181">
        <v>0</v>
      </c>
      <c r="S67" s="181">
        <v>0</v>
      </c>
      <c r="T67" s="211">
        <v>0</v>
      </c>
      <c r="U67" s="213">
        <f t="shared" si="52"/>
        <v>0</v>
      </c>
      <c r="V67" s="24"/>
      <c r="W67" s="78">
        <f t="shared" si="53"/>
        <v>0</v>
      </c>
      <c r="X67" s="79">
        <f t="shared" si="46"/>
        <v>0</v>
      </c>
      <c r="Y67" s="79">
        <f t="shared" si="47"/>
        <v>0</v>
      </c>
      <c r="Z67" s="79">
        <f t="shared" si="48"/>
        <v>0</v>
      </c>
      <c r="AA67" s="79">
        <f t="shared" si="54"/>
        <v>0</v>
      </c>
      <c r="AB67" s="217">
        <f t="shared" si="55"/>
        <v>0</v>
      </c>
      <c r="AC67" s="105">
        <f t="shared" si="56"/>
        <v>0</v>
      </c>
      <c r="AD67" s="79">
        <f t="shared" si="57"/>
        <v>0</v>
      </c>
      <c r="AE67" s="79">
        <f t="shared" si="58"/>
        <v>0</v>
      </c>
      <c r="AF67" s="79">
        <f t="shared" si="59"/>
        <v>0</v>
      </c>
      <c r="AG67" s="79">
        <f t="shared" si="60"/>
        <v>0</v>
      </c>
      <c r="AH67" s="79">
        <f t="shared" si="61"/>
        <v>0</v>
      </c>
      <c r="AI67" s="79">
        <f t="shared" si="62"/>
        <v>0</v>
      </c>
      <c r="AJ67" s="79">
        <f t="shared" si="63"/>
        <v>0</v>
      </c>
      <c r="AK67" s="79">
        <f t="shared" si="64"/>
        <v>0</v>
      </c>
      <c r="AL67" s="79">
        <f t="shared" si="65"/>
        <v>0</v>
      </c>
      <c r="AM67" s="79">
        <f t="shared" si="66"/>
        <v>0</v>
      </c>
      <c r="AN67" s="209">
        <f t="shared" si="67"/>
        <v>0</v>
      </c>
      <c r="AO67" s="214">
        <f t="shared" si="68"/>
        <v>0</v>
      </c>
    </row>
    <row r="68" spans="1:41" x14ac:dyDescent="0.25">
      <c r="A68" s="1" t="s">
        <v>117</v>
      </c>
      <c r="B68" t="s">
        <v>118</v>
      </c>
      <c r="C68" s="75">
        <f t="shared" si="42"/>
        <v>0</v>
      </c>
      <c r="D68" s="76">
        <f t="shared" si="43"/>
        <v>0</v>
      </c>
      <c r="E68" s="76">
        <f t="shared" si="44"/>
        <v>0</v>
      </c>
      <c r="F68" s="76">
        <f t="shared" si="45"/>
        <v>0</v>
      </c>
      <c r="G68" s="76">
        <f t="shared" si="50"/>
        <v>0</v>
      </c>
      <c r="H68" s="103">
        <f t="shared" si="51"/>
        <v>0</v>
      </c>
      <c r="I68" s="181">
        <v>0</v>
      </c>
      <c r="J68" s="181">
        <v>0</v>
      </c>
      <c r="K68" s="181">
        <v>0</v>
      </c>
      <c r="L68" s="181">
        <v>0</v>
      </c>
      <c r="M68" s="181">
        <v>0</v>
      </c>
      <c r="N68" s="181">
        <v>0</v>
      </c>
      <c r="O68" s="181">
        <v>0</v>
      </c>
      <c r="P68" s="181">
        <v>0</v>
      </c>
      <c r="Q68" s="181">
        <v>0</v>
      </c>
      <c r="R68" s="181">
        <v>0</v>
      </c>
      <c r="S68" s="181">
        <v>0</v>
      </c>
      <c r="T68" s="211">
        <v>0</v>
      </c>
      <c r="U68" s="213">
        <f t="shared" si="52"/>
        <v>0</v>
      </c>
      <c r="V68" s="24"/>
      <c r="W68" s="78">
        <f t="shared" si="53"/>
        <v>0</v>
      </c>
      <c r="X68" s="79">
        <f t="shared" si="46"/>
        <v>0</v>
      </c>
      <c r="Y68" s="79">
        <f t="shared" si="47"/>
        <v>0</v>
      </c>
      <c r="Z68" s="79">
        <f t="shared" si="48"/>
        <v>0</v>
      </c>
      <c r="AA68" s="79">
        <f t="shared" si="54"/>
        <v>0</v>
      </c>
      <c r="AB68" s="217">
        <f t="shared" si="55"/>
        <v>0</v>
      </c>
      <c r="AC68" s="105">
        <f t="shared" si="56"/>
        <v>0</v>
      </c>
      <c r="AD68" s="79">
        <f t="shared" si="57"/>
        <v>0</v>
      </c>
      <c r="AE68" s="79">
        <f t="shared" si="58"/>
        <v>0</v>
      </c>
      <c r="AF68" s="79">
        <f t="shared" si="59"/>
        <v>0</v>
      </c>
      <c r="AG68" s="79">
        <f t="shared" si="60"/>
        <v>0</v>
      </c>
      <c r="AH68" s="79">
        <f t="shared" si="61"/>
        <v>0</v>
      </c>
      <c r="AI68" s="79">
        <f t="shared" si="62"/>
        <v>0</v>
      </c>
      <c r="AJ68" s="79">
        <f t="shared" si="63"/>
        <v>0</v>
      </c>
      <c r="AK68" s="79">
        <f t="shared" si="64"/>
        <v>0</v>
      </c>
      <c r="AL68" s="79">
        <f t="shared" si="65"/>
        <v>0</v>
      </c>
      <c r="AM68" s="79">
        <f t="shared" si="66"/>
        <v>0</v>
      </c>
      <c r="AN68" s="209">
        <f t="shared" si="67"/>
        <v>0</v>
      </c>
      <c r="AO68" s="214">
        <f t="shared" si="68"/>
        <v>0</v>
      </c>
    </row>
    <row r="69" spans="1:41" x14ac:dyDescent="0.25">
      <c r="A69" s="1" t="s">
        <v>119</v>
      </c>
      <c r="B69" t="s">
        <v>120</v>
      </c>
      <c r="C69" s="75">
        <f t="shared" si="42"/>
        <v>0</v>
      </c>
      <c r="D69" s="76">
        <f t="shared" si="43"/>
        <v>0</v>
      </c>
      <c r="E69" s="76">
        <f t="shared" si="44"/>
        <v>0</v>
      </c>
      <c r="F69" s="76">
        <f t="shared" si="45"/>
        <v>0</v>
      </c>
      <c r="G69" s="76">
        <f t="shared" si="50"/>
        <v>0</v>
      </c>
      <c r="H69" s="103">
        <f t="shared" si="51"/>
        <v>0</v>
      </c>
      <c r="I69" s="181">
        <v>0</v>
      </c>
      <c r="J69" s="181">
        <v>0</v>
      </c>
      <c r="K69" s="181">
        <v>0</v>
      </c>
      <c r="L69" s="181">
        <v>0</v>
      </c>
      <c r="M69" s="181">
        <v>0</v>
      </c>
      <c r="N69" s="181">
        <v>0</v>
      </c>
      <c r="O69" s="181">
        <v>0</v>
      </c>
      <c r="P69" s="181">
        <v>0</v>
      </c>
      <c r="Q69" s="181">
        <v>0</v>
      </c>
      <c r="R69" s="181">
        <v>0</v>
      </c>
      <c r="S69" s="181">
        <v>0</v>
      </c>
      <c r="T69" s="211">
        <v>0</v>
      </c>
      <c r="U69" s="213">
        <f t="shared" si="52"/>
        <v>0</v>
      </c>
      <c r="V69" s="24"/>
      <c r="W69" s="78">
        <f t="shared" si="53"/>
        <v>0</v>
      </c>
      <c r="X69" s="79">
        <f t="shared" si="46"/>
        <v>0</v>
      </c>
      <c r="Y69" s="79">
        <f t="shared" si="47"/>
        <v>0</v>
      </c>
      <c r="Z69" s="79">
        <f t="shared" si="48"/>
        <v>0</v>
      </c>
      <c r="AA69" s="79">
        <f t="shared" si="54"/>
        <v>0</v>
      </c>
      <c r="AB69" s="217">
        <f t="shared" si="55"/>
        <v>0</v>
      </c>
      <c r="AC69" s="105">
        <f t="shared" si="56"/>
        <v>0</v>
      </c>
      <c r="AD69" s="79">
        <f t="shared" si="57"/>
        <v>0</v>
      </c>
      <c r="AE69" s="79">
        <f t="shared" si="58"/>
        <v>0</v>
      </c>
      <c r="AF69" s="79">
        <f t="shared" si="59"/>
        <v>0</v>
      </c>
      <c r="AG69" s="79">
        <f t="shared" si="60"/>
        <v>0</v>
      </c>
      <c r="AH69" s="79">
        <f t="shared" si="61"/>
        <v>0</v>
      </c>
      <c r="AI69" s="79">
        <f t="shared" si="62"/>
        <v>0</v>
      </c>
      <c r="AJ69" s="79">
        <f t="shared" si="63"/>
        <v>0</v>
      </c>
      <c r="AK69" s="79">
        <f t="shared" si="64"/>
        <v>0</v>
      </c>
      <c r="AL69" s="79">
        <f t="shared" si="65"/>
        <v>0</v>
      </c>
      <c r="AM69" s="79">
        <f t="shared" si="66"/>
        <v>0</v>
      </c>
      <c r="AN69" s="209">
        <f t="shared" si="67"/>
        <v>0</v>
      </c>
      <c r="AO69" s="214">
        <f t="shared" si="68"/>
        <v>0</v>
      </c>
    </row>
    <row r="70" spans="1:41" x14ac:dyDescent="0.25">
      <c r="A70" s="1" t="s">
        <v>121</v>
      </c>
      <c r="B70" t="s">
        <v>122</v>
      </c>
      <c r="C70" s="75">
        <f t="shared" si="42"/>
        <v>0</v>
      </c>
      <c r="D70" s="76">
        <f t="shared" si="43"/>
        <v>0</v>
      </c>
      <c r="E70" s="76">
        <f t="shared" si="44"/>
        <v>0</v>
      </c>
      <c r="F70" s="76">
        <f t="shared" si="45"/>
        <v>0</v>
      </c>
      <c r="G70" s="76">
        <f t="shared" si="50"/>
        <v>0</v>
      </c>
      <c r="H70" s="103">
        <f t="shared" si="51"/>
        <v>0</v>
      </c>
      <c r="I70" s="181">
        <v>0</v>
      </c>
      <c r="J70" s="181">
        <v>0</v>
      </c>
      <c r="K70" s="181">
        <v>0</v>
      </c>
      <c r="L70" s="181">
        <v>0</v>
      </c>
      <c r="M70" s="181">
        <v>0</v>
      </c>
      <c r="N70" s="181">
        <v>0</v>
      </c>
      <c r="O70" s="181">
        <v>0</v>
      </c>
      <c r="P70" s="181">
        <v>0</v>
      </c>
      <c r="Q70" s="181">
        <v>0</v>
      </c>
      <c r="R70" s="181">
        <v>0</v>
      </c>
      <c r="S70" s="181">
        <v>0</v>
      </c>
      <c r="T70" s="211">
        <v>0</v>
      </c>
      <c r="U70" s="213">
        <f t="shared" si="52"/>
        <v>0</v>
      </c>
      <c r="V70" s="24"/>
      <c r="W70" s="78">
        <f t="shared" si="53"/>
        <v>0</v>
      </c>
      <c r="X70" s="79">
        <f t="shared" si="46"/>
        <v>0</v>
      </c>
      <c r="Y70" s="79">
        <f t="shared" si="47"/>
        <v>0</v>
      </c>
      <c r="Z70" s="79">
        <f t="shared" si="48"/>
        <v>0</v>
      </c>
      <c r="AA70" s="79">
        <f t="shared" si="54"/>
        <v>0</v>
      </c>
      <c r="AB70" s="217">
        <f t="shared" si="55"/>
        <v>0</v>
      </c>
      <c r="AC70" s="105">
        <f t="shared" si="56"/>
        <v>0</v>
      </c>
      <c r="AD70" s="79">
        <f t="shared" si="57"/>
        <v>0</v>
      </c>
      <c r="AE70" s="79">
        <f t="shared" si="58"/>
        <v>0</v>
      </c>
      <c r="AF70" s="79">
        <f t="shared" si="59"/>
        <v>0</v>
      </c>
      <c r="AG70" s="79">
        <f t="shared" si="60"/>
        <v>0</v>
      </c>
      <c r="AH70" s="79">
        <f t="shared" si="61"/>
        <v>0</v>
      </c>
      <c r="AI70" s="79">
        <f t="shared" si="62"/>
        <v>0</v>
      </c>
      <c r="AJ70" s="79">
        <f t="shared" si="63"/>
        <v>0</v>
      </c>
      <c r="AK70" s="79">
        <f t="shared" si="64"/>
        <v>0</v>
      </c>
      <c r="AL70" s="79">
        <f t="shared" si="65"/>
        <v>0</v>
      </c>
      <c r="AM70" s="79">
        <f t="shared" si="66"/>
        <v>0</v>
      </c>
      <c r="AN70" s="209">
        <f t="shared" si="67"/>
        <v>0</v>
      </c>
      <c r="AO70" s="214">
        <f t="shared" si="68"/>
        <v>0</v>
      </c>
    </row>
    <row r="71" spans="1:41" x14ac:dyDescent="0.25">
      <c r="A71" s="1" t="s">
        <v>123</v>
      </c>
      <c r="B71" t="s">
        <v>124</v>
      </c>
      <c r="C71" s="75">
        <f t="shared" si="42"/>
        <v>175780.69692307696</v>
      </c>
      <c r="D71" s="76">
        <f t="shared" si="43"/>
        <v>111086.0766666667</v>
      </c>
      <c r="E71" s="76">
        <f t="shared" si="44"/>
        <v>99063.750000000015</v>
      </c>
      <c r="F71" s="76">
        <f t="shared" si="45"/>
        <v>94516.873333333366</v>
      </c>
      <c r="G71" s="76">
        <f t="shared" si="50"/>
        <v>76191.476666666684</v>
      </c>
      <c r="H71" s="103">
        <f t="shared" si="51"/>
        <v>-0.19388492255809572</v>
      </c>
      <c r="I71" s="181">
        <v>103240.20000000003</v>
      </c>
      <c r="J71" s="181">
        <v>115503.34000000004</v>
      </c>
      <c r="K71" s="181">
        <v>114514.69000000006</v>
      </c>
      <c r="L71" s="181">
        <v>101208.00999999998</v>
      </c>
      <c r="M71" s="181">
        <v>91331.680000000037</v>
      </c>
      <c r="N71" s="181">
        <v>104651.56000000004</v>
      </c>
      <c r="O71" s="181">
        <v>81953.58</v>
      </c>
      <c r="P71" s="181">
        <v>91820.760000000009</v>
      </c>
      <c r="Q71" s="181">
        <v>109776.28000000006</v>
      </c>
      <c r="R71" s="181">
        <v>103346.65000000004</v>
      </c>
      <c r="S71" s="181">
        <v>106609.01000000002</v>
      </c>
      <c r="T71" s="211">
        <v>18618.76999999999</v>
      </c>
      <c r="U71" s="213">
        <f t="shared" si="52"/>
        <v>1142574.5300000003</v>
      </c>
      <c r="V71" s="24"/>
      <c r="W71" s="78">
        <f t="shared" si="53"/>
        <v>0.34522612271240299</v>
      </c>
      <c r="X71" s="79">
        <f t="shared" si="46"/>
        <v>0.38536140398753932</v>
      </c>
      <c r="Y71" s="79">
        <f t="shared" si="47"/>
        <v>0.35287658692275914</v>
      </c>
      <c r="Z71" s="79">
        <f t="shared" si="48"/>
        <v>0.3492914652594028</v>
      </c>
      <c r="AA71" s="79">
        <f t="shared" si="54"/>
        <v>0.28901899570469231</v>
      </c>
      <c r="AB71" s="217">
        <f t="shared" si="55"/>
        <v>-0.17255637640601634</v>
      </c>
      <c r="AC71" s="105">
        <f t="shared" si="56"/>
        <v>0.35727455825252807</v>
      </c>
      <c r="AD71" s="79">
        <f t="shared" si="57"/>
        <v>0.40078746386944786</v>
      </c>
      <c r="AE71" s="79">
        <f t="shared" si="58"/>
        <v>0.39812225130981083</v>
      </c>
      <c r="AF71" s="79">
        <f t="shared" si="59"/>
        <v>0.35499998246186326</v>
      </c>
      <c r="AG71" s="79">
        <f t="shared" si="60"/>
        <v>0.3257680537027659</v>
      </c>
      <c r="AH71" s="79">
        <f t="shared" si="61"/>
        <v>0.37815158358777951</v>
      </c>
      <c r="AI71" s="79">
        <f t="shared" si="62"/>
        <v>0.29944053286759792</v>
      </c>
      <c r="AJ71" s="79">
        <f t="shared" si="63"/>
        <v>0.33972709580506</v>
      </c>
      <c r="AK71" s="79">
        <f t="shared" si="64"/>
        <v>0.40988675271916714</v>
      </c>
      <c r="AL71" s="79">
        <f t="shared" si="65"/>
        <v>0.38843946387226763</v>
      </c>
      <c r="AM71" s="79">
        <f t="shared" si="66"/>
        <v>0.40474802198970383</v>
      </c>
      <c r="AN71" s="209">
        <f t="shared" si="67"/>
        <v>7.1224125993167811E-2</v>
      </c>
      <c r="AO71" s="214">
        <f t="shared" si="68"/>
        <v>4.1285698864311593</v>
      </c>
    </row>
    <row r="72" spans="1:41" x14ac:dyDescent="0.25">
      <c r="A72" s="1" t="s">
        <v>125</v>
      </c>
      <c r="B72" t="s">
        <v>126</v>
      </c>
      <c r="C72" s="75">
        <f t="shared" si="42"/>
        <v>0</v>
      </c>
      <c r="D72" s="76">
        <f t="shared" si="43"/>
        <v>0</v>
      </c>
      <c r="E72" s="76">
        <f t="shared" si="44"/>
        <v>0</v>
      </c>
      <c r="F72" s="76">
        <f t="shared" si="45"/>
        <v>0</v>
      </c>
      <c r="G72" s="76">
        <f t="shared" si="50"/>
        <v>0</v>
      </c>
      <c r="H72" s="103">
        <f t="shared" si="51"/>
        <v>0</v>
      </c>
      <c r="I72" s="181">
        <v>0</v>
      </c>
      <c r="J72" s="181">
        <v>0</v>
      </c>
      <c r="K72" s="181">
        <v>0</v>
      </c>
      <c r="L72" s="181">
        <v>0</v>
      </c>
      <c r="M72" s="181">
        <v>0</v>
      </c>
      <c r="N72" s="181">
        <v>0</v>
      </c>
      <c r="O72" s="181">
        <v>0</v>
      </c>
      <c r="P72" s="181">
        <v>0</v>
      </c>
      <c r="Q72" s="181">
        <v>0</v>
      </c>
      <c r="R72" s="181">
        <v>0</v>
      </c>
      <c r="S72" s="181">
        <v>0</v>
      </c>
      <c r="T72" s="211">
        <v>0</v>
      </c>
      <c r="U72" s="213">
        <f t="shared" si="52"/>
        <v>0</v>
      </c>
      <c r="V72" s="24"/>
      <c r="W72" s="78">
        <f t="shared" si="53"/>
        <v>0</v>
      </c>
      <c r="X72" s="79">
        <f t="shared" si="46"/>
        <v>0</v>
      </c>
      <c r="Y72" s="79">
        <f t="shared" si="47"/>
        <v>0</v>
      </c>
      <c r="Z72" s="79">
        <f t="shared" si="48"/>
        <v>0</v>
      </c>
      <c r="AA72" s="79">
        <f t="shared" si="54"/>
        <v>0</v>
      </c>
      <c r="AB72" s="217">
        <f t="shared" si="55"/>
        <v>0</v>
      </c>
      <c r="AC72" s="105">
        <f t="shared" si="56"/>
        <v>0</v>
      </c>
      <c r="AD72" s="79">
        <f t="shared" si="57"/>
        <v>0</v>
      </c>
      <c r="AE72" s="79">
        <f t="shared" si="58"/>
        <v>0</v>
      </c>
      <c r="AF72" s="79">
        <f t="shared" si="59"/>
        <v>0</v>
      </c>
      <c r="AG72" s="79">
        <f t="shared" si="60"/>
        <v>0</v>
      </c>
      <c r="AH72" s="79">
        <f t="shared" si="61"/>
        <v>0</v>
      </c>
      <c r="AI72" s="79">
        <f t="shared" si="62"/>
        <v>0</v>
      </c>
      <c r="AJ72" s="79">
        <f t="shared" si="63"/>
        <v>0</v>
      </c>
      <c r="AK72" s="79">
        <f t="shared" si="64"/>
        <v>0</v>
      </c>
      <c r="AL72" s="79">
        <f t="shared" si="65"/>
        <v>0</v>
      </c>
      <c r="AM72" s="79">
        <f t="shared" si="66"/>
        <v>0</v>
      </c>
      <c r="AN72" s="209">
        <f t="shared" si="67"/>
        <v>0</v>
      </c>
      <c r="AO72" s="214">
        <f t="shared" si="68"/>
        <v>0</v>
      </c>
    </row>
    <row r="73" spans="1:41" x14ac:dyDescent="0.25">
      <c r="A73" s="1" t="s">
        <v>127</v>
      </c>
      <c r="B73" t="s">
        <v>128</v>
      </c>
      <c r="C73" s="75">
        <f t="shared" si="42"/>
        <v>3593448.5153846149</v>
      </c>
      <c r="D73" s="76">
        <f t="shared" si="43"/>
        <v>1867617.9033333336</v>
      </c>
      <c r="E73" s="76">
        <f t="shared" si="44"/>
        <v>2156175.7099999986</v>
      </c>
      <c r="F73" s="76">
        <f t="shared" si="45"/>
        <v>1698500.706666667</v>
      </c>
      <c r="G73" s="76">
        <f t="shared" si="50"/>
        <v>2063510.7966666669</v>
      </c>
      <c r="H73" s="103">
        <f t="shared" si="51"/>
        <v>0.21490134715123999</v>
      </c>
      <c r="I73" s="181">
        <v>1959016.780000001</v>
      </c>
      <c r="J73" s="181">
        <v>1538511.2000000025</v>
      </c>
      <c r="K73" s="181">
        <v>2105325.7299999981</v>
      </c>
      <c r="L73" s="181">
        <v>2401112.2299999967</v>
      </c>
      <c r="M73" s="181">
        <v>1901122.0799999996</v>
      </c>
      <c r="N73" s="181">
        <v>2166292.8199999984</v>
      </c>
      <c r="O73" s="181">
        <v>1552552.6200000003</v>
      </c>
      <c r="P73" s="181">
        <v>1573062.6500000001</v>
      </c>
      <c r="Q73" s="181">
        <v>1969886.8500000006</v>
      </c>
      <c r="R73" s="181">
        <v>1678418.9100000001</v>
      </c>
      <c r="S73" s="181">
        <v>2508132.8299999991</v>
      </c>
      <c r="T73" s="211">
        <v>2003980.6500000008</v>
      </c>
      <c r="U73" s="213">
        <f t="shared" si="52"/>
        <v>23357415.349999998</v>
      </c>
      <c r="V73" s="24"/>
      <c r="W73" s="78">
        <f t="shared" si="53"/>
        <v>7.0573863902459504</v>
      </c>
      <c r="X73" s="79">
        <f t="shared" si="46"/>
        <v>6.4788304613584282</v>
      </c>
      <c r="Y73" s="79">
        <f t="shared" si="47"/>
        <v>7.6805483877862111</v>
      </c>
      <c r="Z73" s="79">
        <f t="shared" si="48"/>
        <v>6.276887709599059</v>
      </c>
      <c r="AA73" s="79">
        <f t="shared" si="54"/>
        <v>7.8275660765518182</v>
      </c>
      <c r="AB73" s="217">
        <f t="shared" si="55"/>
        <v>0.24704573965555457</v>
      </c>
      <c r="AC73" s="105">
        <f t="shared" si="56"/>
        <v>6.7794023518337827</v>
      </c>
      <c r="AD73" s="79">
        <f t="shared" si="57"/>
        <v>5.338512306074799</v>
      </c>
      <c r="AE73" s="79">
        <f t="shared" si="58"/>
        <v>7.3193842586315325</v>
      </c>
      <c r="AF73" s="79">
        <f t="shared" si="59"/>
        <v>8.4222068938907544</v>
      </c>
      <c r="AG73" s="79">
        <f t="shared" si="60"/>
        <v>6.7810516553834725</v>
      </c>
      <c r="AH73" s="79">
        <f t="shared" si="61"/>
        <v>7.8277577553343276</v>
      </c>
      <c r="AI73" s="79">
        <f t="shared" si="62"/>
        <v>5.6726891471706953</v>
      </c>
      <c r="AJ73" s="79">
        <f t="shared" si="63"/>
        <v>5.8201653482710398</v>
      </c>
      <c r="AK73" s="79">
        <f t="shared" si="64"/>
        <v>7.3552367066062798</v>
      </c>
      <c r="AL73" s="79">
        <f t="shared" si="65"/>
        <v>6.3085174173858141</v>
      </c>
      <c r="AM73" s="79">
        <f t="shared" si="66"/>
        <v>9.522288986924627</v>
      </c>
      <c r="AN73" s="209">
        <f t="shared" si="67"/>
        <v>7.666015010844994</v>
      </c>
      <c r="AO73" s="214">
        <f t="shared" si="68"/>
        <v>84.813227838352105</v>
      </c>
    </row>
    <row r="74" spans="1:41" x14ac:dyDescent="0.25">
      <c r="A74" s="1" t="s">
        <v>129</v>
      </c>
      <c r="B74" t="s">
        <v>130</v>
      </c>
      <c r="C74" s="75">
        <f t="shared" si="42"/>
        <v>0</v>
      </c>
      <c r="D74" s="76">
        <f t="shared" si="43"/>
        <v>0</v>
      </c>
      <c r="E74" s="76">
        <f t="shared" si="44"/>
        <v>0</v>
      </c>
      <c r="F74" s="76">
        <f t="shared" si="45"/>
        <v>0</v>
      </c>
      <c r="G74" s="76">
        <f t="shared" si="50"/>
        <v>0</v>
      </c>
      <c r="H74" s="103">
        <f t="shared" si="51"/>
        <v>0</v>
      </c>
      <c r="I74" s="181">
        <v>0</v>
      </c>
      <c r="J74" s="181">
        <v>0</v>
      </c>
      <c r="K74" s="181">
        <v>0</v>
      </c>
      <c r="L74" s="181">
        <v>0</v>
      </c>
      <c r="M74" s="181">
        <v>0</v>
      </c>
      <c r="N74" s="181">
        <v>0</v>
      </c>
      <c r="O74" s="181">
        <v>0</v>
      </c>
      <c r="P74" s="181">
        <v>0</v>
      </c>
      <c r="Q74" s="181">
        <v>0</v>
      </c>
      <c r="R74" s="181">
        <v>0</v>
      </c>
      <c r="S74" s="181">
        <v>0</v>
      </c>
      <c r="T74" s="211">
        <v>0</v>
      </c>
      <c r="U74" s="213">
        <f t="shared" si="52"/>
        <v>0</v>
      </c>
      <c r="V74" s="24"/>
      <c r="W74" s="78">
        <f t="shared" si="53"/>
        <v>0</v>
      </c>
      <c r="X74" s="79">
        <f t="shared" si="46"/>
        <v>0</v>
      </c>
      <c r="Y74" s="79">
        <f t="shared" si="47"/>
        <v>0</v>
      </c>
      <c r="Z74" s="79">
        <f t="shared" si="48"/>
        <v>0</v>
      </c>
      <c r="AA74" s="79">
        <f t="shared" si="54"/>
        <v>0</v>
      </c>
      <c r="AB74" s="217">
        <f t="shared" si="55"/>
        <v>0</v>
      </c>
      <c r="AC74" s="105">
        <f t="shared" si="56"/>
        <v>0</v>
      </c>
      <c r="AD74" s="79">
        <f t="shared" si="57"/>
        <v>0</v>
      </c>
      <c r="AE74" s="79">
        <f t="shared" si="58"/>
        <v>0</v>
      </c>
      <c r="AF74" s="79">
        <f t="shared" si="59"/>
        <v>0</v>
      </c>
      <c r="AG74" s="79">
        <f t="shared" si="60"/>
        <v>0</v>
      </c>
      <c r="AH74" s="79">
        <f t="shared" si="61"/>
        <v>0</v>
      </c>
      <c r="AI74" s="79">
        <f t="shared" si="62"/>
        <v>0</v>
      </c>
      <c r="AJ74" s="79">
        <f t="shared" si="63"/>
        <v>0</v>
      </c>
      <c r="AK74" s="79">
        <f t="shared" si="64"/>
        <v>0</v>
      </c>
      <c r="AL74" s="79">
        <f t="shared" si="65"/>
        <v>0</v>
      </c>
      <c r="AM74" s="79">
        <f t="shared" si="66"/>
        <v>0</v>
      </c>
      <c r="AN74" s="209">
        <f t="shared" si="67"/>
        <v>0</v>
      </c>
      <c r="AO74" s="214">
        <f t="shared" si="68"/>
        <v>0</v>
      </c>
    </row>
    <row r="75" spans="1:41" x14ac:dyDescent="0.25">
      <c r="A75" s="1" t="s">
        <v>131</v>
      </c>
      <c r="B75" t="s">
        <v>132</v>
      </c>
      <c r="C75" s="75">
        <f t="shared" si="42"/>
        <v>11039.824615384616</v>
      </c>
      <c r="D75" s="76">
        <f t="shared" si="43"/>
        <v>5540.0266666666676</v>
      </c>
      <c r="E75" s="76">
        <f t="shared" si="44"/>
        <v>6321.19</v>
      </c>
      <c r="F75" s="76">
        <f t="shared" si="45"/>
        <v>6315.16</v>
      </c>
      <c r="G75" s="76">
        <f t="shared" si="50"/>
        <v>5743.2433333333329</v>
      </c>
      <c r="H75" s="103">
        <f t="shared" si="51"/>
        <v>-9.0562498284551304E-2</v>
      </c>
      <c r="I75" s="181">
        <v>6257.9800000000005</v>
      </c>
      <c r="J75" s="181">
        <v>5526.380000000001</v>
      </c>
      <c r="K75" s="181">
        <v>4835.7199999999993</v>
      </c>
      <c r="L75" s="181">
        <v>6910.7699999999995</v>
      </c>
      <c r="M75" s="181">
        <v>6576.4000000000005</v>
      </c>
      <c r="N75" s="181">
        <v>5476.4</v>
      </c>
      <c r="O75" s="181">
        <v>5329.8</v>
      </c>
      <c r="P75" s="181">
        <v>7429.7599999999993</v>
      </c>
      <c r="Q75" s="181">
        <v>6185.92</v>
      </c>
      <c r="R75" s="181">
        <v>5836.8899999999994</v>
      </c>
      <c r="S75" s="181">
        <v>6297.8600000000006</v>
      </c>
      <c r="T75" s="211">
        <v>5094.9799999999996</v>
      </c>
      <c r="U75" s="213">
        <f t="shared" si="52"/>
        <v>71758.86</v>
      </c>
      <c r="V75" s="24"/>
      <c r="W75" s="78">
        <f t="shared" si="53"/>
        <v>2.1681765484534422E-2</v>
      </c>
      <c r="X75" s="79">
        <f t="shared" si="46"/>
        <v>1.9218542219303095E-2</v>
      </c>
      <c r="Y75" s="79">
        <f t="shared" si="47"/>
        <v>2.2516813188378951E-2</v>
      </c>
      <c r="Z75" s="79">
        <f t="shared" si="48"/>
        <v>2.3337965084480185E-2</v>
      </c>
      <c r="AA75" s="79">
        <f t="shared" si="54"/>
        <v>2.1785985689051074E-2</v>
      </c>
      <c r="AB75" s="217">
        <f t="shared" si="55"/>
        <v>-6.6500202130355499E-2</v>
      </c>
      <c r="AC75" s="105">
        <f t="shared" si="56"/>
        <v>2.165645785317304E-2</v>
      </c>
      <c r="AD75" s="79">
        <f t="shared" si="57"/>
        <v>1.917610196015837E-2</v>
      </c>
      <c r="AE75" s="79">
        <f t="shared" si="58"/>
        <v>1.6811884423770237E-2</v>
      </c>
      <c r="AF75" s="79">
        <f t="shared" si="59"/>
        <v>2.4240405762330185E-2</v>
      </c>
      <c r="AG75" s="79">
        <f t="shared" si="60"/>
        <v>2.3457151213805209E-2</v>
      </c>
      <c r="AH75" s="79">
        <f t="shared" si="61"/>
        <v>1.9788614067101484E-2</v>
      </c>
      <c r="AI75" s="79">
        <f t="shared" si="62"/>
        <v>1.9473928437021584E-2</v>
      </c>
      <c r="AJ75" s="79">
        <f t="shared" si="63"/>
        <v>2.7489325805281968E-2</v>
      </c>
      <c r="AK75" s="79">
        <f t="shared" si="64"/>
        <v>2.3097217917937729E-2</v>
      </c>
      <c r="AL75" s="79">
        <f t="shared" si="65"/>
        <v>2.1938576840965809E-2</v>
      </c>
      <c r="AM75" s="79">
        <f t="shared" si="66"/>
        <v>2.3910234020258471E-2</v>
      </c>
      <c r="AN75" s="209">
        <f t="shared" si="67"/>
        <v>1.9490304539594737E-2</v>
      </c>
      <c r="AO75" s="214">
        <f t="shared" si="68"/>
        <v>0.26053020284139877</v>
      </c>
    </row>
    <row r="76" spans="1:41" x14ac:dyDescent="0.25">
      <c r="A76" s="1" t="s">
        <v>133</v>
      </c>
      <c r="B76" t="s">
        <v>134</v>
      </c>
      <c r="C76" s="75">
        <f t="shared" si="42"/>
        <v>302856.14307692309</v>
      </c>
      <c r="D76" s="76">
        <f t="shared" si="43"/>
        <v>173876.9666666667</v>
      </c>
      <c r="E76" s="76">
        <f t="shared" si="44"/>
        <v>162715.72</v>
      </c>
      <c r="F76" s="76">
        <f t="shared" si="45"/>
        <v>143164.3533333333</v>
      </c>
      <c r="G76" s="76">
        <f t="shared" si="50"/>
        <v>176431.27000000002</v>
      </c>
      <c r="H76" s="103">
        <f t="shared" si="51"/>
        <v>0.23236871394382988</v>
      </c>
      <c r="I76" s="181">
        <v>188922.90000000008</v>
      </c>
      <c r="J76" s="181">
        <v>184403.69999999998</v>
      </c>
      <c r="K76" s="181">
        <v>148304.29999999999</v>
      </c>
      <c r="L76" s="181">
        <v>212931.31</v>
      </c>
      <c r="M76" s="181">
        <v>143713.90999999997</v>
      </c>
      <c r="N76" s="181">
        <v>131501.94</v>
      </c>
      <c r="O76" s="181">
        <v>132667.81999999995</v>
      </c>
      <c r="P76" s="181">
        <v>148766.59000000003</v>
      </c>
      <c r="Q76" s="181">
        <v>148058.65</v>
      </c>
      <c r="R76" s="181">
        <v>174675.72</v>
      </c>
      <c r="S76" s="181">
        <v>41124.869999999995</v>
      </c>
      <c r="T76" s="211">
        <v>313493.22000000003</v>
      </c>
      <c r="U76" s="213">
        <f t="shared" si="52"/>
        <v>1968564.93</v>
      </c>
      <c r="V76" s="24"/>
      <c r="W76" s="78">
        <f t="shared" si="53"/>
        <v>0.59479711847901318</v>
      </c>
      <c r="X76" s="79">
        <f t="shared" si="46"/>
        <v>0.60318515160835995</v>
      </c>
      <c r="Y76" s="79">
        <f t="shared" si="47"/>
        <v>0.57961229927475311</v>
      </c>
      <c r="Z76" s="79">
        <f t="shared" si="48"/>
        <v>0.52907047160095977</v>
      </c>
      <c r="AA76" s="79">
        <f t="shared" si="54"/>
        <v>0.66926106038593292</v>
      </c>
      <c r="AB76" s="217">
        <f t="shared" si="55"/>
        <v>0.26497526569713559</v>
      </c>
      <c r="AC76" s="105">
        <f t="shared" ref="AC76:AC85" si="69">IFERROR(I76/I$14,0)</f>
        <v>0.65378937314424568</v>
      </c>
      <c r="AD76" s="79">
        <f t="shared" ref="AD76:AD85" si="70">IFERROR(J76/J$14,0)</f>
        <v>0.63986626924504919</v>
      </c>
      <c r="AE76" s="79">
        <f t="shared" ref="AE76:AE85" si="71">IFERROR(K76/K$14,0)</f>
        <v>0.51559535108487431</v>
      </c>
      <c r="AF76" s="79">
        <f t="shared" ref="AF76:AF85" si="72">IFERROR(L76/L$14,0)</f>
        <v>0.74688368356992274</v>
      </c>
      <c r="AG76" s="79">
        <f t="shared" ref="AG76:AG85" si="73">IFERROR(M76/M$14,0)</f>
        <v>0.51260855762988744</v>
      </c>
      <c r="AH76" s="79">
        <f t="shared" ref="AH76:AH85" si="74">IFERROR(N76/N$14,0)</f>
        <v>0.47517367974127805</v>
      </c>
      <c r="AI76" s="79">
        <f t="shared" ref="AI76:AI85" si="75">IFERROR(O76/O$14,0)</f>
        <v>0.48473932090803779</v>
      </c>
      <c r="AJ76" s="79">
        <f t="shared" ref="AJ76:AJ85" si="76">IFERROR(P76/P$14,0)</f>
        <v>0.55042064096966836</v>
      </c>
      <c r="AK76" s="79">
        <f t="shared" ref="AK76:AK85" si="77">IFERROR(Q76/Q$14,0)</f>
        <v>0.55282688810810199</v>
      </c>
      <c r="AL76" s="79">
        <f t="shared" ref="AL76:AL85" si="78">IFERROR(R76/R$14,0)</f>
        <v>0.65653742069338783</v>
      </c>
      <c r="AM76" s="79">
        <f t="shared" ref="AM76:AM85" si="79">IFERROR(S76/S$14,0)</f>
        <v>0.15613323664748135</v>
      </c>
      <c r="AN76" s="209">
        <f t="shared" si="67"/>
        <v>1.1992349977621448</v>
      </c>
      <c r="AO76" s="214">
        <f t="shared" si="68"/>
        <v>7.1438094195040804</v>
      </c>
    </row>
    <row r="77" spans="1:41" x14ac:dyDescent="0.25">
      <c r="A77" s="1" t="s">
        <v>135</v>
      </c>
      <c r="B77" t="s">
        <v>136</v>
      </c>
      <c r="C77" s="75">
        <f t="shared" si="42"/>
        <v>0</v>
      </c>
      <c r="D77" s="76">
        <f t="shared" si="43"/>
        <v>0</v>
      </c>
      <c r="E77" s="76">
        <f t="shared" si="44"/>
        <v>0</v>
      </c>
      <c r="F77" s="76">
        <f t="shared" si="45"/>
        <v>0</v>
      </c>
      <c r="G77" s="76">
        <f t="shared" si="50"/>
        <v>0</v>
      </c>
      <c r="H77" s="103">
        <f t="shared" si="51"/>
        <v>0</v>
      </c>
      <c r="I77" s="181">
        <v>0</v>
      </c>
      <c r="J77" s="181">
        <v>0</v>
      </c>
      <c r="K77" s="181">
        <v>0</v>
      </c>
      <c r="L77" s="181">
        <v>0</v>
      </c>
      <c r="M77" s="181">
        <v>0</v>
      </c>
      <c r="N77" s="181">
        <v>0</v>
      </c>
      <c r="O77" s="181">
        <v>0</v>
      </c>
      <c r="P77" s="181">
        <v>0</v>
      </c>
      <c r="Q77" s="181">
        <v>0</v>
      </c>
      <c r="R77" s="181">
        <v>0</v>
      </c>
      <c r="S77" s="181">
        <v>0</v>
      </c>
      <c r="T77" s="211">
        <v>0</v>
      </c>
      <c r="U77" s="213">
        <f t="shared" si="52"/>
        <v>0</v>
      </c>
      <c r="V77" s="24"/>
      <c r="W77" s="78">
        <f t="shared" si="53"/>
        <v>0</v>
      </c>
      <c r="X77" s="79">
        <f t="shared" si="46"/>
        <v>0</v>
      </c>
      <c r="Y77" s="79">
        <f t="shared" si="47"/>
        <v>0</v>
      </c>
      <c r="Z77" s="79">
        <f t="shared" si="48"/>
        <v>0</v>
      </c>
      <c r="AA77" s="79">
        <f t="shared" si="54"/>
        <v>0</v>
      </c>
      <c r="AB77" s="217">
        <f t="shared" si="55"/>
        <v>0</v>
      </c>
      <c r="AC77" s="105">
        <f t="shared" si="69"/>
        <v>0</v>
      </c>
      <c r="AD77" s="79">
        <f t="shared" si="70"/>
        <v>0</v>
      </c>
      <c r="AE77" s="79">
        <f t="shared" si="71"/>
        <v>0</v>
      </c>
      <c r="AF77" s="79">
        <f t="shared" si="72"/>
        <v>0</v>
      </c>
      <c r="AG77" s="79">
        <f t="shared" si="73"/>
        <v>0</v>
      </c>
      <c r="AH77" s="79">
        <f t="shared" si="74"/>
        <v>0</v>
      </c>
      <c r="AI77" s="79">
        <f t="shared" si="75"/>
        <v>0</v>
      </c>
      <c r="AJ77" s="79">
        <f t="shared" si="76"/>
        <v>0</v>
      </c>
      <c r="AK77" s="79">
        <f t="shared" si="77"/>
        <v>0</v>
      </c>
      <c r="AL77" s="79">
        <f t="shared" si="78"/>
        <v>0</v>
      </c>
      <c r="AM77" s="79">
        <f t="shared" si="79"/>
        <v>0</v>
      </c>
      <c r="AN77" s="209">
        <f t="shared" si="67"/>
        <v>0</v>
      </c>
      <c r="AO77" s="214">
        <f t="shared" si="68"/>
        <v>0</v>
      </c>
    </row>
    <row r="78" spans="1:41" x14ac:dyDescent="0.25">
      <c r="A78" s="1" t="s">
        <v>137</v>
      </c>
      <c r="B78" t="s">
        <v>138</v>
      </c>
      <c r="C78" s="75">
        <f t="shared" si="42"/>
        <v>0</v>
      </c>
      <c r="D78" s="76">
        <f t="shared" si="43"/>
        <v>0</v>
      </c>
      <c r="E78" s="76">
        <f t="shared" si="44"/>
        <v>0</v>
      </c>
      <c r="F78" s="76">
        <f t="shared" si="45"/>
        <v>0</v>
      </c>
      <c r="G78" s="76">
        <f t="shared" si="50"/>
        <v>0</v>
      </c>
      <c r="H78" s="103">
        <f t="shared" si="51"/>
        <v>0</v>
      </c>
      <c r="I78" s="181">
        <v>0</v>
      </c>
      <c r="J78" s="181">
        <v>0</v>
      </c>
      <c r="K78" s="181">
        <v>0</v>
      </c>
      <c r="L78" s="181">
        <v>0</v>
      </c>
      <c r="M78" s="181">
        <v>0</v>
      </c>
      <c r="N78" s="181">
        <v>0</v>
      </c>
      <c r="O78" s="181">
        <v>0</v>
      </c>
      <c r="P78" s="181">
        <v>0</v>
      </c>
      <c r="Q78" s="181">
        <v>0</v>
      </c>
      <c r="R78" s="181">
        <v>0</v>
      </c>
      <c r="S78" s="181">
        <v>0</v>
      </c>
      <c r="T78" s="211">
        <v>0</v>
      </c>
      <c r="U78" s="213">
        <f t="shared" si="52"/>
        <v>0</v>
      </c>
      <c r="V78" s="24"/>
      <c r="W78" s="78">
        <f t="shared" si="53"/>
        <v>0</v>
      </c>
      <c r="X78" s="79">
        <f t="shared" si="46"/>
        <v>0</v>
      </c>
      <c r="Y78" s="79">
        <f t="shared" si="47"/>
        <v>0</v>
      </c>
      <c r="Z78" s="79">
        <f t="shared" si="48"/>
        <v>0</v>
      </c>
      <c r="AA78" s="79">
        <f t="shared" si="54"/>
        <v>0</v>
      </c>
      <c r="AB78" s="217">
        <f t="shared" si="55"/>
        <v>0</v>
      </c>
      <c r="AC78" s="105">
        <f t="shared" si="69"/>
        <v>0</v>
      </c>
      <c r="AD78" s="79">
        <f t="shared" si="70"/>
        <v>0</v>
      </c>
      <c r="AE78" s="79">
        <f t="shared" si="71"/>
        <v>0</v>
      </c>
      <c r="AF78" s="79">
        <f t="shared" si="72"/>
        <v>0</v>
      </c>
      <c r="AG78" s="79">
        <f t="shared" si="73"/>
        <v>0</v>
      </c>
      <c r="AH78" s="79">
        <f t="shared" si="74"/>
        <v>0</v>
      </c>
      <c r="AI78" s="79">
        <f t="shared" si="75"/>
        <v>0</v>
      </c>
      <c r="AJ78" s="79">
        <f t="shared" si="76"/>
        <v>0</v>
      </c>
      <c r="AK78" s="79">
        <f t="shared" si="77"/>
        <v>0</v>
      </c>
      <c r="AL78" s="79">
        <f t="shared" si="78"/>
        <v>0</v>
      </c>
      <c r="AM78" s="79">
        <f t="shared" si="79"/>
        <v>0</v>
      </c>
      <c r="AN78" s="209">
        <f t="shared" si="67"/>
        <v>0</v>
      </c>
      <c r="AO78" s="214">
        <f t="shared" si="68"/>
        <v>0</v>
      </c>
    </row>
    <row r="79" spans="1:41" x14ac:dyDescent="0.25">
      <c r="A79" s="1" t="s">
        <v>139</v>
      </c>
      <c r="B79" t="s">
        <v>140</v>
      </c>
      <c r="C79" s="75">
        <f t="shared" si="42"/>
        <v>48351958.803076945</v>
      </c>
      <c r="D79" s="76">
        <f t="shared" si="43"/>
        <v>27442.003333333338</v>
      </c>
      <c r="E79" s="76">
        <f t="shared" si="44"/>
        <v>21805.736666666668</v>
      </c>
      <c r="F79" s="76">
        <f t="shared" si="45"/>
        <v>51470507.276666664</v>
      </c>
      <c r="G79" s="76">
        <f t="shared" si="50"/>
        <v>53242822.390000038</v>
      </c>
      <c r="H79" s="103">
        <f t="shared" si="51"/>
        <v>3.4433604934312065E-2</v>
      </c>
      <c r="I79" s="181">
        <v>19218.939999999995</v>
      </c>
      <c r="J79" s="181">
        <v>27516.45</v>
      </c>
      <c r="K79" s="181">
        <v>35590.620000000003</v>
      </c>
      <c r="L79" s="181">
        <v>22737.649999999998</v>
      </c>
      <c r="M79" s="181">
        <v>16114.849999999999</v>
      </c>
      <c r="N79" s="181">
        <v>26564.710000000003</v>
      </c>
      <c r="O79" s="181">
        <v>50594566.300000034</v>
      </c>
      <c r="P79" s="181">
        <v>48817427.999999963</v>
      </c>
      <c r="Q79" s="181">
        <v>54999527.530000001</v>
      </c>
      <c r="R79" s="181">
        <v>53157391.090000033</v>
      </c>
      <c r="S79" s="181">
        <v>51370873.770000026</v>
      </c>
      <c r="T79" s="211">
        <v>55200202.310000055</v>
      </c>
      <c r="U79" s="213">
        <f t="shared" si="52"/>
        <v>314287732.22000015</v>
      </c>
      <c r="V79" s="24"/>
      <c r="W79" s="78">
        <f t="shared" si="53"/>
        <v>94.961275926905699</v>
      </c>
      <c r="X79" s="79">
        <f t="shared" si="46"/>
        <v>9.519724928711347E-2</v>
      </c>
      <c r="Y79" s="79">
        <f t="shared" si="47"/>
        <v>7.7674567440358305E-2</v>
      </c>
      <c r="Z79" s="79">
        <f t="shared" si="48"/>
        <v>190.21163386253554</v>
      </c>
      <c r="AA79" s="79">
        <f t="shared" si="54"/>
        <v>201.96730302214178</v>
      </c>
      <c r="AB79" s="217">
        <f t="shared" si="55"/>
        <v>6.1803102790768165E-2</v>
      </c>
      <c r="AC79" s="105">
        <f t="shared" si="69"/>
        <v>6.650934712042246E-2</v>
      </c>
      <c r="AD79" s="79">
        <f t="shared" si="70"/>
        <v>9.547990742250799E-2</v>
      </c>
      <c r="AE79" s="79">
        <f t="shared" si="71"/>
        <v>0.12373449869105853</v>
      </c>
      <c r="AF79" s="79">
        <f t="shared" si="72"/>
        <v>7.9755202688245583E-2</v>
      </c>
      <c r="AG79" s="79">
        <f t="shared" si="73"/>
        <v>5.7479544011585185E-2</v>
      </c>
      <c r="AH79" s="79">
        <f t="shared" si="74"/>
        <v>9.5989846248351385E-2</v>
      </c>
      <c r="AI79" s="79">
        <f t="shared" si="75"/>
        <v>184.86152640405729</v>
      </c>
      <c r="AJ79" s="79">
        <f t="shared" si="76"/>
        <v>180.61931788750829</v>
      </c>
      <c r="AK79" s="79">
        <f t="shared" si="77"/>
        <v>205.35927925741447</v>
      </c>
      <c r="AL79" s="79">
        <f t="shared" si="78"/>
        <v>199.79775344288433</v>
      </c>
      <c r="AM79" s="79">
        <f t="shared" si="79"/>
        <v>195.03285459915878</v>
      </c>
      <c r="AN79" s="209">
        <f t="shared" si="67"/>
        <v>211.16250773685903</v>
      </c>
      <c r="AO79" s="214">
        <f t="shared" si="68"/>
        <v>1177.3521876740645</v>
      </c>
    </row>
    <row r="80" spans="1:41" x14ac:dyDescent="0.25">
      <c r="A80" s="1" t="s">
        <v>141</v>
      </c>
      <c r="B80" t="s">
        <v>142</v>
      </c>
      <c r="C80" s="75">
        <f t="shared" si="42"/>
        <v>0</v>
      </c>
      <c r="D80" s="76">
        <f t="shared" si="43"/>
        <v>0</v>
      </c>
      <c r="E80" s="76">
        <f t="shared" si="44"/>
        <v>0</v>
      </c>
      <c r="F80" s="76">
        <f t="shared" si="45"/>
        <v>0</v>
      </c>
      <c r="G80" s="76">
        <f t="shared" si="50"/>
        <v>0</v>
      </c>
      <c r="H80" s="103">
        <f t="shared" si="51"/>
        <v>0</v>
      </c>
      <c r="I80" s="181">
        <v>0</v>
      </c>
      <c r="J80" s="181">
        <v>0</v>
      </c>
      <c r="K80" s="181">
        <v>0</v>
      </c>
      <c r="L80" s="181">
        <v>0</v>
      </c>
      <c r="M80" s="181">
        <v>0</v>
      </c>
      <c r="N80" s="181">
        <v>0</v>
      </c>
      <c r="O80" s="181">
        <v>0</v>
      </c>
      <c r="P80" s="181">
        <v>0</v>
      </c>
      <c r="Q80" s="181">
        <v>0</v>
      </c>
      <c r="R80" s="181">
        <v>0</v>
      </c>
      <c r="S80" s="181">
        <v>0</v>
      </c>
      <c r="T80" s="211">
        <v>0</v>
      </c>
      <c r="U80" s="213">
        <f t="shared" si="52"/>
        <v>0</v>
      </c>
      <c r="V80" s="24"/>
      <c r="W80" s="78">
        <f t="shared" si="53"/>
        <v>0</v>
      </c>
      <c r="X80" s="79">
        <f t="shared" si="46"/>
        <v>0</v>
      </c>
      <c r="Y80" s="79">
        <f t="shared" si="47"/>
        <v>0</v>
      </c>
      <c r="Z80" s="79">
        <f t="shared" si="48"/>
        <v>0</v>
      </c>
      <c r="AA80" s="79">
        <f t="shared" si="54"/>
        <v>0</v>
      </c>
      <c r="AB80" s="217">
        <f t="shared" si="55"/>
        <v>0</v>
      </c>
      <c r="AC80" s="105">
        <f t="shared" si="69"/>
        <v>0</v>
      </c>
      <c r="AD80" s="79">
        <f t="shared" si="70"/>
        <v>0</v>
      </c>
      <c r="AE80" s="79">
        <f t="shared" si="71"/>
        <v>0</v>
      </c>
      <c r="AF80" s="79">
        <f t="shared" si="72"/>
        <v>0</v>
      </c>
      <c r="AG80" s="79">
        <f t="shared" si="73"/>
        <v>0</v>
      </c>
      <c r="AH80" s="79">
        <f t="shared" si="74"/>
        <v>0</v>
      </c>
      <c r="AI80" s="79">
        <f t="shared" si="75"/>
        <v>0</v>
      </c>
      <c r="AJ80" s="79">
        <f t="shared" si="76"/>
        <v>0</v>
      </c>
      <c r="AK80" s="79">
        <f t="shared" si="77"/>
        <v>0</v>
      </c>
      <c r="AL80" s="79">
        <f t="shared" si="78"/>
        <v>0</v>
      </c>
      <c r="AM80" s="79">
        <f t="shared" si="79"/>
        <v>0</v>
      </c>
      <c r="AN80" s="209">
        <f t="shared" si="67"/>
        <v>0</v>
      </c>
      <c r="AO80" s="214">
        <f t="shared" si="68"/>
        <v>0</v>
      </c>
    </row>
    <row r="81" spans="1:41" x14ac:dyDescent="0.25">
      <c r="A81" s="1" t="s">
        <v>143</v>
      </c>
      <c r="B81" t="s">
        <v>144</v>
      </c>
      <c r="C81" s="75">
        <f t="shared" si="42"/>
        <v>0</v>
      </c>
      <c r="D81" s="76">
        <f t="shared" si="43"/>
        <v>0</v>
      </c>
      <c r="E81" s="76">
        <f t="shared" si="44"/>
        <v>0</v>
      </c>
      <c r="F81" s="76">
        <f t="shared" si="45"/>
        <v>0</v>
      </c>
      <c r="G81" s="76">
        <f t="shared" si="50"/>
        <v>0</v>
      </c>
      <c r="H81" s="103">
        <f t="shared" si="51"/>
        <v>0</v>
      </c>
      <c r="I81" s="181">
        <v>0</v>
      </c>
      <c r="J81" s="181">
        <v>0</v>
      </c>
      <c r="K81" s="181">
        <v>0</v>
      </c>
      <c r="L81" s="181">
        <v>0</v>
      </c>
      <c r="M81" s="181">
        <v>0</v>
      </c>
      <c r="N81" s="181">
        <v>0</v>
      </c>
      <c r="O81" s="181">
        <v>0</v>
      </c>
      <c r="P81" s="181">
        <v>0</v>
      </c>
      <c r="Q81" s="181">
        <v>0</v>
      </c>
      <c r="R81" s="181">
        <v>0</v>
      </c>
      <c r="S81" s="181">
        <v>0</v>
      </c>
      <c r="T81" s="211">
        <v>0</v>
      </c>
      <c r="U81" s="213">
        <f t="shared" si="52"/>
        <v>0</v>
      </c>
      <c r="V81" s="24"/>
      <c r="W81" s="78">
        <f t="shared" si="53"/>
        <v>0</v>
      </c>
      <c r="X81" s="79">
        <f t="shared" si="46"/>
        <v>0</v>
      </c>
      <c r="Y81" s="79">
        <f t="shared" si="47"/>
        <v>0</v>
      </c>
      <c r="Z81" s="79">
        <f t="shared" si="48"/>
        <v>0</v>
      </c>
      <c r="AA81" s="79">
        <f t="shared" si="54"/>
        <v>0</v>
      </c>
      <c r="AB81" s="217">
        <f t="shared" si="55"/>
        <v>0</v>
      </c>
      <c r="AC81" s="105">
        <f t="shared" si="69"/>
        <v>0</v>
      </c>
      <c r="AD81" s="79">
        <f t="shared" si="70"/>
        <v>0</v>
      </c>
      <c r="AE81" s="79">
        <f t="shared" si="71"/>
        <v>0</v>
      </c>
      <c r="AF81" s="79">
        <f t="shared" si="72"/>
        <v>0</v>
      </c>
      <c r="AG81" s="79">
        <f t="shared" si="73"/>
        <v>0</v>
      </c>
      <c r="AH81" s="79">
        <f t="shared" si="74"/>
        <v>0</v>
      </c>
      <c r="AI81" s="79">
        <f t="shared" si="75"/>
        <v>0</v>
      </c>
      <c r="AJ81" s="79">
        <f t="shared" si="76"/>
        <v>0</v>
      </c>
      <c r="AK81" s="79">
        <f t="shared" si="77"/>
        <v>0</v>
      </c>
      <c r="AL81" s="79">
        <f t="shared" si="78"/>
        <v>0</v>
      </c>
      <c r="AM81" s="79">
        <f t="shared" si="79"/>
        <v>0</v>
      </c>
      <c r="AN81" s="209">
        <f t="shared" si="67"/>
        <v>0</v>
      </c>
      <c r="AO81" s="214">
        <f t="shared" si="68"/>
        <v>0</v>
      </c>
    </row>
    <row r="82" spans="1:41" x14ac:dyDescent="0.25">
      <c r="A82" s="1" t="s">
        <v>145</v>
      </c>
      <c r="B82" t="s">
        <v>146</v>
      </c>
      <c r="C82" s="75">
        <f t="shared" si="42"/>
        <v>6286.9492307692317</v>
      </c>
      <c r="D82" s="76">
        <f t="shared" si="43"/>
        <v>2811.8666666666663</v>
      </c>
      <c r="E82" s="76">
        <f t="shared" si="44"/>
        <v>3576.4466666666667</v>
      </c>
      <c r="F82" s="76">
        <f t="shared" si="45"/>
        <v>2990.8166666666675</v>
      </c>
      <c r="G82" s="76">
        <f t="shared" si="50"/>
        <v>4242.5933333333332</v>
      </c>
      <c r="H82" s="103">
        <f t="shared" si="51"/>
        <v>0.41854008659842029</v>
      </c>
      <c r="I82" s="181">
        <v>3032.4599999999996</v>
      </c>
      <c r="J82" s="181">
        <v>3806.84</v>
      </c>
      <c r="K82" s="181">
        <v>1596.3000000000002</v>
      </c>
      <c r="L82" s="181">
        <v>3920.48</v>
      </c>
      <c r="M82" s="181">
        <v>3166.3600000000006</v>
      </c>
      <c r="N82" s="181">
        <v>3642.5</v>
      </c>
      <c r="O82" s="181">
        <v>2781.1000000000008</v>
      </c>
      <c r="P82" s="181">
        <v>2259.7300000000014</v>
      </c>
      <c r="Q82" s="181">
        <v>3931.6200000000003</v>
      </c>
      <c r="R82" s="181">
        <v>4301.5199999999995</v>
      </c>
      <c r="S82" s="181">
        <v>4483.6800000000012</v>
      </c>
      <c r="T82" s="211">
        <v>3942.58</v>
      </c>
      <c r="U82" s="213">
        <f t="shared" si="52"/>
        <v>40865.170000000006</v>
      </c>
      <c r="V82" s="24"/>
      <c r="W82" s="78">
        <f t="shared" si="53"/>
        <v>1.2347311989427253E-2</v>
      </c>
      <c r="X82" s="79">
        <f t="shared" si="46"/>
        <v>9.7544617562101473E-3</v>
      </c>
      <c r="Y82" s="79">
        <f t="shared" si="47"/>
        <v>1.2739718545326741E-2</v>
      </c>
      <c r="Z82" s="79">
        <f t="shared" si="48"/>
        <v>1.1052700951479946E-2</v>
      </c>
      <c r="AA82" s="79">
        <f t="shared" si="54"/>
        <v>1.6093533266823709E-2</v>
      </c>
      <c r="AB82" s="217">
        <f t="shared" si="55"/>
        <v>0.45607244215440401</v>
      </c>
      <c r="AC82" s="105">
        <f t="shared" si="69"/>
        <v>1.0494175785386514E-2</v>
      </c>
      <c r="AD82" s="79">
        <f t="shared" si="70"/>
        <v>1.3209434021187337E-2</v>
      </c>
      <c r="AE82" s="79">
        <f t="shared" si="71"/>
        <v>5.5497032718322056E-3</v>
      </c>
      <c r="AF82" s="79">
        <f t="shared" si="72"/>
        <v>1.3751582816835209E-2</v>
      </c>
      <c r="AG82" s="79">
        <f t="shared" si="73"/>
        <v>1.129398840054502E-2</v>
      </c>
      <c r="AH82" s="79">
        <f t="shared" si="74"/>
        <v>1.3161936078339265E-2</v>
      </c>
      <c r="AI82" s="79">
        <f t="shared" si="75"/>
        <v>1.0161533711621588E-2</v>
      </c>
      <c r="AJ82" s="79">
        <f t="shared" si="76"/>
        <v>8.3607618822101742E-3</v>
      </c>
      <c r="AK82" s="79">
        <f t="shared" si="77"/>
        <v>1.4680028825222818E-2</v>
      </c>
      <c r="AL82" s="79">
        <f t="shared" si="78"/>
        <v>1.6167724088161889E-2</v>
      </c>
      <c r="AM82" s="79">
        <f t="shared" si="79"/>
        <v>1.7022581967835508E-2</v>
      </c>
      <c r="AN82" s="209">
        <f t="shared" si="67"/>
        <v>1.5081920806699029E-2</v>
      </c>
      <c r="AO82" s="214">
        <f t="shared" si="68"/>
        <v>0.14893537165587656</v>
      </c>
    </row>
    <row r="83" spans="1:41" x14ac:dyDescent="0.25">
      <c r="A83" s="1" t="s">
        <v>147</v>
      </c>
      <c r="B83" t="s">
        <v>148</v>
      </c>
      <c r="C83" s="75">
        <f t="shared" si="42"/>
        <v>0</v>
      </c>
      <c r="D83" s="76">
        <f t="shared" si="43"/>
        <v>0</v>
      </c>
      <c r="E83" s="76">
        <f t="shared" si="44"/>
        <v>0</v>
      </c>
      <c r="F83" s="76">
        <f t="shared" si="45"/>
        <v>0</v>
      </c>
      <c r="G83" s="76">
        <f t="shared" si="50"/>
        <v>0</v>
      </c>
      <c r="H83" s="103">
        <f t="shared" si="51"/>
        <v>0</v>
      </c>
      <c r="I83" s="181">
        <v>0</v>
      </c>
      <c r="J83" s="181">
        <v>0</v>
      </c>
      <c r="K83" s="181">
        <v>0</v>
      </c>
      <c r="L83" s="181">
        <v>0</v>
      </c>
      <c r="M83" s="181">
        <v>0</v>
      </c>
      <c r="N83" s="181">
        <v>0</v>
      </c>
      <c r="O83" s="181">
        <v>0</v>
      </c>
      <c r="P83" s="181">
        <v>0</v>
      </c>
      <c r="Q83" s="181">
        <v>0</v>
      </c>
      <c r="R83" s="181">
        <v>0</v>
      </c>
      <c r="S83" s="181">
        <v>0</v>
      </c>
      <c r="T83" s="211">
        <v>0</v>
      </c>
      <c r="U83" s="213">
        <f t="shared" si="52"/>
        <v>0</v>
      </c>
      <c r="V83" s="24"/>
      <c r="W83" s="78">
        <f t="shared" si="53"/>
        <v>0</v>
      </c>
      <c r="X83" s="79">
        <f t="shared" si="46"/>
        <v>0</v>
      </c>
      <c r="Y83" s="79">
        <f t="shared" si="47"/>
        <v>0</v>
      </c>
      <c r="Z83" s="79">
        <f t="shared" si="48"/>
        <v>0</v>
      </c>
      <c r="AA83" s="79">
        <f t="shared" si="54"/>
        <v>0</v>
      </c>
      <c r="AB83" s="217">
        <f t="shared" si="55"/>
        <v>0</v>
      </c>
      <c r="AC83" s="105">
        <f t="shared" si="69"/>
        <v>0</v>
      </c>
      <c r="AD83" s="79">
        <f t="shared" si="70"/>
        <v>0</v>
      </c>
      <c r="AE83" s="79">
        <f t="shared" si="71"/>
        <v>0</v>
      </c>
      <c r="AF83" s="79">
        <f t="shared" si="72"/>
        <v>0</v>
      </c>
      <c r="AG83" s="79">
        <f t="shared" si="73"/>
        <v>0</v>
      </c>
      <c r="AH83" s="79">
        <f t="shared" si="74"/>
        <v>0</v>
      </c>
      <c r="AI83" s="79">
        <f t="shared" si="75"/>
        <v>0</v>
      </c>
      <c r="AJ83" s="79">
        <f t="shared" si="76"/>
        <v>0</v>
      </c>
      <c r="AK83" s="79">
        <f t="shared" si="77"/>
        <v>0</v>
      </c>
      <c r="AL83" s="79">
        <f t="shared" si="78"/>
        <v>0</v>
      </c>
      <c r="AM83" s="79">
        <f t="shared" si="79"/>
        <v>0</v>
      </c>
      <c r="AN83" s="209">
        <f t="shared" si="67"/>
        <v>0</v>
      </c>
      <c r="AO83" s="214">
        <f t="shared" si="68"/>
        <v>0</v>
      </c>
    </row>
    <row r="84" spans="1:41" x14ac:dyDescent="0.25">
      <c r="A84" s="1" t="s">
        <v>149</v>
      </c>
      <c r="B84" t="s">
        <v>150</v>
      </c>
      <c r="C84" s="75">
        <f t="shared" si="42"/>
        <v>0</v>
      </c>
      <c r="D84" s="76">
        <f t="shared" si="43"/>
        <v>0</v>
      </c>
      <c r="E84" s="76">
        <f t="shared" si="44"/>
        <v>0</v>
      </c>
      <c r="F84" s="76">
        <f t="shared" si="45"/>
        <v>0</v>
      </c>
      <c r="G84" s="76">
        <f t="shared" si="50"/>
        <v>0</v>
      </c>
      <c r="H84" s="103">
        <f t="shared" si="51"/>
        <v>0</v>
      </c>
      <c r="I84" s="181">
        <v>0</v>
      </c>
      <c r="J84" s="181">
        <v>0</v>
      </c>
      <c r="K84" s="181">
        <v>0</v>
      </c>
      <c r="L84" s="181">
        <v>0</v>
      </c>
      <c r="M84" s="181">
        <v>0</v>
      </c>
      <c r="N84" s="181">
        <v>0</v>
      </c>
      <c r="O84" s="181">
        <v>0</v>
      </c>
      <c r="P84" s="181">
        <v>0</v>
      </c>
      <c r="Q84" s="181">
        <v>0</v>
      </c>
      <c r="R84" s="181">
        <v>0</v>
      </c>
      <c r="S84" s="181">
        <v>0</v>
      </c>
      <c r="T84" s="211">
        <v>0</v>
      </c>
      <c r="U84" s="213">
        <f t="shared" si="52"/>
        <v>0</v>
      </c>
      <c r="V84" s="24"/>
      <c r="W84" s="78">
        <f t="shared" si="53"/>
        <v>0</v>
      </c>
      <c r="X84" s="79">
        <f t="shared" si="46"/>
        <v>0</v>
      </c>
      <c r="Y84" s="79">
        <f t="shared" si="47"/>
        <v>0</v>
      </c>
      <c r="Z84" s="79">
        <f t="shared" si="48"/>
        <v>0</v>
      </c>
      <c r="AA84" s="79">
        <f t="shared" si="54"/>
        <v>0</v>
      </c>
      <c r="AB84" s="217">
        <f t="shared" si="55"/>
        <v>0</v>
      </c>
      <c r="AC84" s="105">
        <f t="shared" si="69"/>
        <v>0</v>
      </c>
      <c r="AD84" s="79">
        <f t="shared" si="70"/>
        <v>0</v>
      </c>
      <c r="AE84" s="79">
        <f t="shared" si="71"/>
        <v>0</v>
      </c>
      <c r="AF84" s="79">
        <f t="shared" si="72"/>
        <v>0</v>
      </c>
      <c r="AG84" s="79">
        <f t="shared" si="73"/>
        <v>0</v>
      </c>
      <c r="AH84" s="79">
        <f t="shared" si="74"/>
        <v>0</v>
      </c>
      <c r="AI84" s="79">
        <f t="shared" si="75"/>
        <v>0</v>
      </c>
      <c r="AJ84" s="79">
        <f t="shared" si="76"/>
        <v>0</v>
      </c>
      <c r="AK84" s="79">
        <f t="shared" si="77"/>
        <v>0</v>
      </c>
      <c r="AL84" s="79">
        <f t="shared" si="78"/>
        <v>0</v>
      </c>
      <c r="AM84" s="79">
        <f t="shared" si="79"/>
        <v>0</v>
      </c>
      <c r="AN84" s="209">
        <f t="shared" si="67"/>
        <v>0</v>
      </c>
      <c r="AO84" s="214">
        <f t="shared" si="68"/>
        <v>0</v>
      </c>
    </row>
    <row r="85" spans="1:41" x14ac:dyDescent="0.25">
      <c r="A85" s="1" t="s">
        <v>151</v>
      </c>
      <c r="B85" t="s">
        <v>152</v>
      </c>
      <c r="C85" s="75">
        <f>AVERAGE(I85:U85)</f>
        <v>88716832.916924343</v>
      </c>
      <c r="D85" s="76">
        <f t="shared" si="43"/>
        <v>44808262.150002487</v>
      </c>
      <c r="E85" s="76">
        <f t="shared" si="44"/>
        <v>46704555.666667104</v>
      </c>
      <c r="F85" s="76">
        <f t="shared" si="45"/>
        <v>49507854.596666574</v>
      </c>
      <c r="G85" s="76">
        <f t="shared" si="50"/>
        <v>51199132.239999883</v>
      </c>
      <c r="H85" s="103">
        <f t="shared" si="51"/>
        <v>3.4161804366436517E-2</v>
      </c>
      <c r="I85" s="181">
        <v>46000433.380002834</v>
      </c>
      <c r="J85" s="181">
        <v>43270476.960002728</v>
      </c>
      <c r="K85" s="181">
        <v>45153876.110001899</v>
      </c>
      <c r="L85" s="181">
        <v>49890400.910000108</v>
      </c>
      <c r="M85" s="181">
        <v>39559943.190001816</v>
      </c>
      <c r="N85" s="181">
        <v>50663322.899999388</v>
      </c>
      <c r="O85" s="181">
        <v>48456175.419999897</v>
      </c>
      <c r="P85" s="181">
        <v>49025394.849999882</v>
      </c>
      <c r="Q85" s="181">
        <v>51041993.519999951</v>
      </c>
      <c r="R85" s="181">
        <v>47456162.059999876</v>
      </c>
      <c r="S85" s="181">
        <v>53524439.989999823</v>
      </c>
      <c r="T85" s="211">
        <v>52616794.669999935</v>
      </c>
      <c r="U85" s="213">
        <f t="shared" si="52"/>
        <v>576659413.96000826</v>
      </c>
      <c r="V85" s="24"/>
      <c r="W85" s="78">
        <f>AVERAGE(I85:T85)/W$14</f>
        <v>174.23624313332115</v>
      </c>
      <c r="X85" s="79">
        <f t="shared" si="46"/>
        <v>155.44139581219048</v>
      </c>
      <c r="Y85" s="79">
        <f t="shared" si="47"/>
        <v>166.3670535124856</v>
      </c>
      <c r="Z85" s="79">
        <f t="shared" si="48"/>
        <v>182.95856035073163</v>
      </c>
      <c r="AA85" s="79">
        <f t="shared" si="54"/>
        <v>194.21492309034517</v>
      </c>
      <c r="AB85" s="217">
        <f t="shared" si="55"/>
        <v>6.152411080429953E-2</v>
      </c>
      <c r="AC85" s="105">
        <f t="shared" si="69"/>
        <v>159.18977796696785</v>
      </c>
      <c r="AD85" s="79">
        <f t="shared" si="70"/>
        <v>150.14513624645713</v>
      </c>
      <c r="AE85" s="79">
        <f t="shared" si="71"/>
        <v>156.98215497311506</v>
      </c>
      <c r="AF85" s="79">
        <f t="shared" si="72"/>
        <v>174.99693401802256</v>
      </c>
      <c r="AG85" s="79">
        <f t="shared" si="73"/>
        <v>141.10509844556537</v>
      </c>
      <c r="AH85" s="79">
        <f t="shared" si="74"/>
        <v>183.06861153769495</v>
      </c>
      <c r="AI85" s="79">
        <f t="shared" si="75"/>
        <v>177.04831184300392</v>
      </c>
      <c r="AJ85" s="79">
        <f t="shared" si="76"/>
        <v>181.38877322608531</v>
      </c>
      <c r="AK85" s="79">
        <f t="shared" si="77"/>
        <v>190.58249173888512</v>
      </c>
      <c r="AL85" s="79">
        <f t="shared" si="78"/>
        <v>178.36907290194497</v>
      </c>
      <c r="AM85" s="79">
        <f t="shared" si="79"/>
        <v>203.20900845115273</v>
      </c>
      <c r="AN85" s="209">
        <f t="shared" si="67"/>
        <v>201.2799563522573</v>
      </c>
      <c r="AO85" s="214">
        <f t="shared" si="68"/>
        <v>2097.3653277011522</v>
      </c>
    </row>
    <row r="86" spans="1:41" ht="7.5" customHeight="1" thickBot="1" x14ac:dyDescent="0.3">
      <c r="C86" s="82"/>
      <c r="D86" s="68"/>
      <c r="E86" s="68"/>
      <c r="F86" s="68"/>
      <c r="G86" s="68"/>
      <c r="H86" s="113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113"/>
      <c r="U86" s="114"/>
      <c r="W86" s="78"/>
      <c r="X86" s="79"/>
      <c r="Y86" s="79"/>
      <c r="Z86" s="79"/>
      <c r="AA86" s="79"/>
      <c r="AB86" s="79"/>
      <c r="AC86" s="79"/>
      <c r="AD86" s="79"/>
      <c r="AE86" s="79"/>
      <c r="AF86" s="79"/>
      <c r="AG86" s="79"/>
      <c r="AH86" s="79"/>
      <c r="AI86" s="79"/>
      <c r="AJ86" s="79"/>
      <c r="AK86" s="79"/>
      <c r="AL86" s="79"/>
      <c r="AM86" s="79"/>
      <c r="AN86" s="209"/>
      <c r="AO86" s="85"/>
    </row>
    <row r="87" spans="1:41" ht="15.75" thickBot="1" x14ac:dyDescent="0.3">
      <c r="B87" s="40" t="s">
        <v>153</v>
      </c>
      <c r="C87" s="115">
        <f>AVERAGE(I87:U87)</f>
        <v>142681877.73846281</v>
      </c>
      <c r="D87" s="102">
        <f>IF(I87=" "," ",IFERROR(AVERAGE($I87:$K87),0))</f>
        <v>47667957.710002482</v>
      </c>
      <c r="E87" s="102">
        <f>IF(L87=" "," ",IFERROR(AVERAGE($L87:$N87),0))</f>
        <v>49938750.57000044</v>
      </c>
      <c r="F87" s="102">
        <f>IF(O87=" "," ",IFERROR(AVERAGE($O87:$Q87),0))</f>
        <v>103846535.63999991</v>
      </c>
      <c r="G87" s="102">
        <f>IF(R87&lt;D241," ",IFERROR(AVERAGE($R87:$T87),0))</f>
        <v>107690824.51333325</v>
      </c>
      <c r="H87" s="116">
        <f>IFERROR((G87-F87)/F87,0)</f>
        <v>3.7018941938132217E-2</v>
      </c>
      <c r="I87" s="102">
        <f t="shared" ref="I87" si="80">SUM(I54:I85)</f>
        <v>49050596.360002838</v>
      </c>
      <c r="J87" s="102">
        <f t="shared" ref="J87:U87" si="81">SUM(J54:J85)</f>
        <v>45723062.650002733</v>
      </c>
      <c r="K87" s="102">
        <f t="shared" si="81"/>
        <v>48230214.120001897</v>
      </c>
      <c r="L87" s="102">
        <f t="shared" si="81"/>
        <v>53465574.950000107</v>
      </c>
      <c r="M87" s="102">
        <f t="shared" si="81"/>
        <v>42351354.560001813</v>
      </c>
      <c r="N87" s="102">
        <f t="shared" si="81"/>
        <v>53999322.199999385</v>
      </c>
      <c r="O87" s="102">
        <f t="shared" si="81"/>
        <v>101599781.38999993</v>
      </c>
      <c r="P87" s="102">
        <f t="shared" si="81"/>
        <v>100525941.68999985</v>
      </c>
      <c r="Q87" s="102">
        <f t="shared" si="81"/>
        <v>109413883.83999994</v>
      </c>
      <c r="R87" s="102">
        <f t="shared" si="81"/>
        <v>103603344.77999991</v>
      </c>
      <c r="S87" s="102">
        <f t="shared" si="81"/>
        <v>108424355.66999984</v>
      </c>
      <c r="T87" s="140">
        <f t="shared" ref="T87" si="82">SUM(T54:T85)</f>
        <v>111044773.08999999</v>
      </c>
      <c r="U87" s="102">
        <f t="shared" si="81"/>
        <v>927432205.30000842</v>
      </c>
      <c r="V87" s="21"/>
      <c r="W87" s="118">
        <f>AVERAGE(I87:T87)/W$14</f>
        <v>280.22139117203591</v>
      </c>
      <c r="X87" s="119">
        <f>IFERROR(AVERAGE($I87:$K87)/X$14,"")</f>
        <v>165.36177763722625</v>
      </c>
      <c r="Y87" s="119">
        <f>IFERROR(AVERAGE($L87:$N87)/Y$14,0)</f>
        <v>177.887631513331</v>
      </c>
      <c r="Z87" s="119">
        <f>IFERROR(AVERAGE($O87:$Q87)/Z$14,0)</f>
        <v>383.76966267054911</v>
      </c>
      <c r="AA87" s="119">
        <f>IFERROR(AVERAGE($R87:$T87)/AA$14,0)</f>
        <v>408.5062438627167</v>
      </c>
      <c r="AB87" s="219">
        <f>IFERROR((AA87-Z87)/Z87,0)</f>
        <v>6.4456843774550659E-2</v>
      </c>
      <c r="AC87" s="119">
        <f t="shared" ref="AC87:AO87" si="83">SUM(AC54:AC85)</f>
        <v>169.74521694594807</v>
      </c>
      <c r="AD87" s="119">
        <f t="shared" si="83"/>
        <v>158.65541481171419</v>
      </c>
      <c r="AE87" s="119">
        <f t="shared" si="83"/>
        <v>167.67736459496481</v>
      </c>
      <c r="AF87" s="119">
        <f t="shared" si="83"/>
        <v>187.53731221040186</v>
      </c>
      <c r="AG87" s="119">
        <f t="shared" si="83"/>
        <v>151.06169454769193</v>
      </c>
      <c r="AH87" s="119">
        <f t="shared" si="83"/>
        <v>195.12302733563166</v>
      </c>
      <c r="AI87" s="119">
        <f t="shared" si="83"/>
        <v>371.22347405266538</v>
      </c>
      <c r="AJ87" s="119">
        <f t="shared" si="83"/>
        <v>371.93534690207804</v>
      </c>
      <c r="AK87" s="119">
        <f t="shared" si="83"/>
        <v>408.53362447306205</v>
      </c>
      <c r="AL87" s="119">
        <f t="shared" si="83"/>
        <v>389.40427872327592</v>
      </c>
      <c r="AM87" s="119">
        <f t="shared" si="83"/>
        <v>411.6400995838959</v>
      </c>
      <c r="AN87" s="122">
        <f t="shared" ref="AN87" si="84">SUM(AN54:AN85)</f>
        <v>424.78997857779507</v>
      </c>
      <c r="AO87" s="120">
        <f t="shared" si="83"/>
        <v>3407.326832759125</v>
      </c>
    </row>
    <row r="88" spans="1:41" ht="7.5" customHeight="1" thickBot="1" x14ac:dyDescent="0.3">
      <c r="B88" s="21"/>
      <c r="C88" s="76"/>
      <c r="D88" s="76"/>
      <c r="E88" s="76"/>
      <c r="F88" s="76"/>
      <c r="G88" s="68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21"/>
      <c r="W88" s="79"/>
      <c r="X88" s="79"/>
      <c r="Y88" s="79"/>
      <c r="Z88" s="79"/>
      <c r="AA88" s="79"/>
      <c r="AB88" s="79"/>
      <c r="AC88" s="79"/>
      <c r="AD88" s="79"/>
      <c r="AE88" s="79"/>
      <c r="AF88" s="79"/>
      <c r="AG88" s="79"/>
      <c r="AH88" s="79"/>
      <c r="AI88" s="79"/>
      <c r="AJ88" s="79"/>
      <c r="AK88" s="79"/>
      <c r="AL88" s="79"/>
      <c r="AM88" s="79"/>
      <c r="AN88" s="79"/>
      <c r="AO88" s="79"/>
    </row>
    <row r="89" spans="1:41" ht="15.75" thickBot="1" x14ac:dyDescent="0.3">
      <c r="B89" s="44" t="s">
        <v>154</v>
      </c>
      <c r="C89" s="115">
        <f>AVERAGE(I89:U89)</f>
        <v>260943884.63846302</v>
      </c>
      <c r="D89" s="102">
        <f>IF(I89=" "," ",IFERROR(AVERAGE($I89:$K89),0))</f>
        <v>97301912.516669393</v>
      </c>
      <c r="E89" s="102">
        <f>IF(L89=" "," ",IFERROR(AVERAGE($L89:$N89),0))</f>
        <v>106134771.43666708</v>
      </c>
      <c r="F89" s="102">
        <f>IF(O89=" "," ",IFERROR(AVERAGE($O89:$Q89),0))</f>
        <v>175040882.46999997</v>
      </c>
      <c r="G89" s="102">
        <f>IF(R89&lt;D243," ",IFERROR(AVERAGE($R89:$T89),0))</f>
        <v>186900850.29333338</v>
      </c>
      <c r="H89" s="121">
        <f>IFERROR((G89-F89)/F89,0)</f>
        <v>6.775541608324602E-2</v>
      </c>
      <c r="I89" s="102">
        <f t="shared" ref="I89" si="85">+I87+I52</f>
        <v>102339007.13000312</v>
      </c>
      <c r="J89" s="102">
        <f t="shared" ref="J89:U89" si="86">+J87+J52</f>
        <v>89540001.010003015</v>
      </c>
      <c r="K89" s="102">
        <f t="shared" si="86"/>
        <v>100026729.41000205</v>
      </c>
      <c r="L89" s="102">
        <f t="shared" si="86"/>
        <v>116956266.00000018</v>
      </c>
      <c r="M89" s="102">
        <f t="shared" si="86"/>
        <v>91183997.720001787</v>
      </c>
      <c r="N89" s="102">
        <f t="shared" si="86"/>
        <v>110264050.58999932</v>
      </c>
      <c r="O89" s="102">
        <f t="shared" si="86"/>
        <v>175515067.86000001</v>
      </c>
      <c r="P89" s="102">
        <f t="shared" si="86"/>
        <v>166495317.36999989</v>
      </c>
      <c r="Q89" s="102">
        <f t="shared" si="86"/>
        <v>183112262.18000001</v>
      </c>
      <c r="R89" s="102">
        <f t="shared" si="86"/>
        <v>171971791.19999993</v>
      </c>
      <c r="S89" s="102">
        <f t="shared" si="86"/>
        <v>188214963.88999993</v>
      </c>
      <c r="T89" s="140">
        <f t="shared" ref="T89" si="87">+T87+T52</f>
        <v>200515795.7900002</v>
      </c>
      <c r="U89" s="102">
        <f t="shared" si="86"/>
        <v>1696135250.1500096</v>
      </c>
      <c r="V89" s="24"/>
      <c r="W89" s="118">
        <f>+W87+W52</f>
        <v>512.48315154121224</v>
      </c>
      <c r="X89" s="119">
        <f>+X87+X52</f>
        <v>337.54366652637293</v>
      </c>
      <c r="Y89" s="119">
        <f>+Y87+Y52</f>
        <v>378.06438680544829</v>
      </c>
      <c r="Z89" s="119">
        <f>+Z87+Z52</f>
        <v>646.87165541988782</v>
      </c>
      <c r="AA89" s="119">
        <f>+AA87+AA52</f>
        <v>708.97557589620465</v>
      </c>
      <c r="AB89" s="219">
        <f>IFERROR((AA89-Z89)/Z89,0)</f>
        <v>9.6006557028696593E-2</v>
      </c>
      <c r="AC89" s="119">
        <f t="shared" ref="AC89:AO89" si="88">+AC87+AC52</f>
        <v>354.15587691978686</v>
      </c>
      <c r="AD89" s="119">
        <f t="shared" si="88"/>
        <v>310.69672894019249</v>
      </c>
      <c r="AE89" s="119">
        <f t="shared" si="88"/>
        <v>347.75334678779859</v>
      </c>
      <c r="AF89" s="119">
        <f t="shared" si="88"/>
        <v>410.23899569614184</v>
      </c>
      <c r="AG89" s="119">
        <f t="shared" si="88"/>
        <v>325.24129049287626</v>
      </c>
      <c r="AH89" s="119">
        <f t="shared" si="88"/>
        <v>398.43195212198719</v>
      </c>
      <c r="AI89" s="119">
        <f t="shared" si="88"/>
        <v>641.29383300023017</v>
      </c>
      <c r="AJ89" s="119">
        <f t="shared" si="88"/>
        <v>616.01505623839125</v>
      </c>
      <c r="AK89" s="119">
        <f t="shared" si="88"/>
        <v>683.71136759253363</v>
      </c>
      <c r="AL89" s="119">
        <f t="shared" si="88"/>
        <v>646.37441440899636</v>
      </c>
      <c r="AM89" s="119">
        <f t="shared" si="88"/>
        <v>714.57031955686466</v>
      </c>
      <c r="AN89" s="122">
        <f t="shared" ref="AN89" si="89">+AN87+AN52</f>
        <v>767.051867710235</v>
      </c>
      <c r="AO89" s="120">
        <f t="shared" si="88"/>
        <v>6215.5350494660343</v>
      </c>
    </row>
    <row r="90" spans="1:41" ht="9.75" customHeight="1" thickBot="1" x14ac:dyDescent="0.3">
      <c r="C90" s="68"/>
      <c r="D90" s="68"/>
      <c r="E90" s="68"/>
      <c r="F90" s="68"/>
      <c r="G90" s="68"/>
      <c r="H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</row>
    <row r="91" spans="1:41" ht="15.75" thickBot="1" x14ac:dyDescent="0.3">
      <c r="B91" s="46" t="s">
        <v>155</v>
      </c>
      <c r="C91" s="115">
        <v>0</v>
      </c>
      <c r="D91" s="102">
        <v>0</v>
      </c>
      <c r="E91" s="102">
        <v>0</v>
      </c>
      <c r="F91" s="102">
        <v>0</v>
      </c>
      <c r="G91" s="102">
        <v>0</v>
      </c>
      <c r="H91" s="123">
        <f>IFERROR((G91-F91)/F91,0)</f>
        <v>0</v>
      </c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5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</row>
    <row r="92" spans="1:41" ht="5.25" customHeight="1" thickBot="1" x14ac:dyDescent="0.3">
      <c r="B92" s="2"/>
      <c r="C92" s="68"/>
      <c r="D92" s="68"/>
      <c r="E92" s="68"/>
      <c r="F92" s="68"/>
      <c r="G92" s="68"/>
      <c r="H92" s="68"/>
    </row>
    <row r="93" spans="1:41" ht="30.75" thickBot="1" x14ac:dyDescent="0.3">
      <c r="B93" s="47" t="s">
        <v>156</v>
      </c>
      <c r="C93" s="183">
        <f>AVERAGE(D93:G93)</f>
        <v>0</v>
      </c>
      <c r="D93" s="228">
        <v>0</v>
      </c>
      <c r="E93" s="228">
        <v>0</v>
      </c>
      <c r="F93" s="184">
        <v>0</v>
      </c>
      <c r="G93" s="184">
        <v>0</v>
      </c>
      <c r="H93" s="124">
        <f>IFERROR((G93-F93)/F93,0)</f>
        <v>0</v>
      </c>
    </row>
    <row r="94" spans="1:41" ht="45.75" thickBot="1" x14ac:dyDescent="0.3">
      <c r="B94" s="50" t="s">
        <v>158</v>
      </c>
      <c r="C94" s="185">
        <f>AVERAGE(D94:G94)</f>
        <v>96725606.5</v>
      </c>
      <c r="D94" s="226">
        <v>118876208</v>
      </c>
      <c r="E94" s="226">
        <v>103492443</v>
      </c>
      <c r="F94" s="186">
        <v>85019577</v>
      </c>
      <c r="G94" s="186">
        <v>79514198</v>
      </c>
      <c r="H94" s="125">
        <f>IFERROR((G94-F94)/F94,0)</f>
        <v>-6.4754250659233459E-2</v>
      </c>
    </row>
    <row r="95" spans="1:41" ht="6.75" customHeight="1" x14ac:dyDescent="0.25">
      <c r="B95" s="2"/>
      <c r="C95" s="68"/>
      <c r="D95" s="68"/>
      <c r="E95" s="68"/>
      <c r="F95" s="68"/>
      <c r="G95" s="68"/>
      <c r="H95" s="68"/>
    </row>
    <row r="96" spans="1:41" ht="40.5" customHeight="1" thickBot="1" x14ac:dyDescent="0.3">
      <c r="B96" s="54" t="s">
        <v>159</v>
      </c>
      <c r="C96" s="126">
        <f t="shared" ref="C96:G96" si="90">C89+C91</f>
        <v>260943884.63846302</v>
      </c>
      <c r="D96" s="127">
        <f t="shared" si="90"/>
        <v>97301912.516669393</v>
      </c>
      <c r="E96" s="127">
        <f>E89+E91</f>
        <v>106134771.43666708</v>
      </c>
      <c r="F96" s="127">
        <f>F89+F91</f>
        <v>175040882.46999997</v>
      </c>
      <c r="G96" s="127">
        <f t="shared" si="90"/>
        <v>186900850.29333338</v>
      </c>
      <c r="H96" s="128">
        <f>IFERROR((G96-F96)/F96,0)</f>
        <v>6.775541608324602E-2</v>
      </c>
    </row>
  </sheetData>
  <mergeCells count="6">
    <mergeCell ref="W11:AO11"/>
    <mergeCell ref="C12:H12"/>
    <mergeCell ref="I12:U12"/>
    <mergeCell ref="W12:AB12"/>
    <mergeCell ref="AC12:AO12"/>
    <mergeCell ref="C11:U11"/>
  </mergeCells>
  <pageMargins left="0.7" right="0.7" top="0.75" bottom="0.75" header="0.3" footer="0.3"/>
  <pageSetup orientation="portrait" r:id="rId1"/>
  <headerFooter>
    <oddFooter>&amp;LDMS Report Package - Version 1.0&amp;CPage &amp;P of &amp;N&amp;RDecember 2020 Release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474B3-389A-4A82-B7DA-C79867B1C64F}">
  <dimension ref="A1:AO102"/>
  <sheetViews>
    <sheetView showGridLines="0" zoomScaleNormal="100" workbookViewId="0">
      <selection activeCell="U90" sqref="U90"/>
    </sheetView>
  </sheetViews>
  <sheetFormatPr defaultColWidth="9.28515625" defaultRowHeight="15" x14ac:dyDescent="0.25"/>
  <cols>
    <col min="1" max="1" width="4.5703125" style="1" bestFit="1" customWidth="1"/>
    <col min="2" max="2" width="42.7109375" style="1" bestFit="1" customWidth="1"/>
    <col min="3" max="3" width="18.7109375" style="1" customWidth="1"/>
    <col min="4" max="4" width="15.7109375" style="1" bestFit="1" customWidth="1"/>
    <col min="5" max="5" width="14.7109375" style="1" bestFit="1" customWidth="1"/>
    <col min="6" max="7" width="12.7109375" style="1" customWidth="1"/>
    <col min="8" max="11" width="14.28515625" style="1" customWidth="1"/>
    <col min="12" max="13" width="15.28515625" style="1" bestFit="1" customWidth="1"/>
    <col min="14" max="21" width="14.28515625" style="1" customWidth="1"/>
    <col min="22" max="22" width="2.42578125" style="1" customWidth="1"/>
    <col min="23" max="23" width="13.28515625" style="1" customWidth="1"/>
    <col min="24" max="25" width="12" style="1" bestFit="1" customWidth="1"/>
    <col min="26" max="26" width="10.7109375" style="1" bestFit="1" customWidth="1"/>
    <col min="27" max="27" width="8.5703125" style="1" bestFit="1" customWidth="1"/>
    <col min="28" max="28" width="15.7109375" style="1" customWidth="1"/>
    <col min="29" max="32" width="7.28515625" style="1" customWidth="1"/>
    <col min="33" max="33" width="8.42578125" style="1" customWidth="1"/>
    <col min="34" max="40" width="7.28515625" style="1" customWidth="1"/>
    <col min="41" max="41" width="9.140625" style="1" bestFit="1" customWidth="1"/>
    <col min="42" max="16384" width="9.28515625" style="1"/>
  </cols>
  <sheetData>
    <row r="1" spans="1:41" x14ac:dyDescent="0.25">
      <c r="B1" s="2" t="s">
        <v>0</v>
      </c>
    </row>
    <row r="2" spans="1:41" x14ac:dyDescent="0.25">
      <c r="B2" s="2" t="s">
        <v>1</v>
      </c>
      <c r="C2" s="1" t="s">
        <v>2</v>
      </c>
    </row>
    <row r="4" spans="1:41" x14ac:dyDescent="0.25">
      <c r="B4" s="2" t="s">
        <v>3</v>
      </c>
      <c r="C4" s="60" t="s">
        <v>169</v>
      </c>
    </row>
    <row r="5" spans="1:41" x14ac:dyDescent="0.25">
      <c r="B5" s="2" t="s">
        <v>4</v>
      </c>
      <c r="C5" s="61">
        <v>46223</v>
      </c>
    </row>
    <row r="6" spans="1:41" x14ac:dyDescent="0.25">
      <c r="B6" s="2" t="s">
        <v>5</v>
      </c>
      <c r="C6" s="61">
        <v>46023</v>
      </c>
    </row>
    <row r="7" spans="1:41" x14ac:dyDescent="0.25">
      <c r="B7" s="2" t="s">
        <v>6</v>
      </c>
      <c r="C7" s="61">
        <v>46203</v>
      </c>
    </row>
    <row r="8" spans="1:41" x14ac:dyDescent="0.25">
      <c r="B8" s="2"/>
      <c r="C8" s="200"/>
    </row>
    <row r="10" spans="1:41" ht="15.75" thickBot="1" x14ac:dyDescent="0.3"/>
    <row r="11" spans="1:41" x14ac:dyDescent="0.25">
      <c r="C11" s="235" t="s">
        <v>8</v>
      </c>
      <c r="D11" s="236"/>
      <c r="E11" s="236"/>
      <c r="F11" s="236"/>
      <c r="G11" s="236"/>
      <c r="H11" s="236"/>
      <c r="I11" s="236"/>
      <c r="J11" s="236"/>
      <c r="K11" s="236"/>
      <c r="L11" s="236"/>
      <c r="M11" s="236"/>
      <c r="N11" s="236"/>
      <c r="O11" s="236"/>
      <c r="P11" s="236"/>
      <c r="Q11" s="236"/>
      <c r="R11" s="236"/>
      <c r="S11" s="236"/>
      <c r="T11" s="236"/>
      <c r="U11" s="237"/>
      <c r="V11" s="4"/>
      <c r="W11" s="235" t="s">
        <v>9</v>
      </c>
      <c r="X11" s="236"/>
      <c r="Y11" s="236"/>
      <c r="Z11" s="236"/>
      <c r="AA11" s="236"/>
      <c r="AB11" s="236"/>
      <c r="AC11" s="236"/>
      <c r="AD11" s="236"/>
      <c r="AE11" s="236"/>
      <c r="AF11" s="236"/>
      <c r="AG11" s="236"/>
      <c r="AH11" s="236"/>
      <c r="AI11" s="236"/>
      <c r="AJ11" s="236"/>
      <c r="AK11" s="236"/>
      <c r="AL11" s="236"/>
      <c r="AM11" s="236"/>
      <c r="AN11" s="236"/>
      <c r="AO11" s="237"/>
    </row>
    <row r="12" spans="1:41" x14ac:dyDescent="0.25">
      <c r="C12" s="238" t="s">
        <v>10</v>
      </c>
      <c r="D12" s="239"/>
      <c r="E12" s="239"/>
      <c r="F12" s="239"/>
      <c r="G12" s="239"/>
      <c r="H12" s="240"/>
      <c r="I12" s="241" t="s">
        <v>11</v>
      </c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42"/>
      <c r="V12" s="4"/>
      <c r="W12" s="238" t="s">
        <v>10</v>
      </c>
      <c r="X12" s="239"/>
      <c r="Y12" s="239"/>
      <c r="Z12" s="239"/>
      <c r="AA12" s="239"/>
      <c r="AB12" s="240"/>
      <c r="AC12" s="241" t="s">
        <v>182</v>
      </c>
      <c r="AD12" s="239"/>
      <c r="AE12" s="239"/>
      <c r="AF12" s="239"/>
      <c r="AG12" s="239"/>
      <c r="AH12" s="239"/>
      <c r="AI12" s="239"/>
      <c r="AJ12" s="239"/>
      <c r="AK12" s="239"/>
      <c r="AL12" s="239"/>
      <c r="AM12" s="239"/>
      <c r="AN12" s="239"/>
      <c r="AO12" s="242"/>
    </row>
    <row r="13" spans="1:41" ht="45" x14ac:dyDescent="0.25">
      <c r="B13" s="5"/>
      <c r="C13" s="6" t="s">
        <v>12</v>
      </c>
      <c r="D13" s="7" t="s">
        <v>13</v>
      </c>
      <c r="E13" s="7" t="s">
        <v>14</v>
      </c>
      <c r="F13" s="8" t="s">
        <v>15</v>
      </c>
      <c r="G13" s="8" t="s">
        <v>16</v>
      </c>
      <c r="H13" s="62" t="s">
        <v>17</v>
      </c>
      <c r="I13" s="70">
        <v>45839</v>
      </c>
      <c r="J13" s="8">
        <v>45870</v>
      </c>
      <c r="K13" s="8">
        <v>45901</v>
      </c>
      <c r="L13" s="8">
        <v>45931</v>
      </c>
      <c r="M13" s="8">
        <v>45962</v>
      </c>
      <c r="N13" s="8">
        <v>45992</v>
      </c>
      <c r="O13" s="8">
        <v>46023</v>
      </c>
      <c r="P13" s="8">
        <v>46054</v>
      </c>
      <c r="Q13" s="8">
        <v>46082</v>
      </c>
      <c r="R13" s="8">
        <v>46113</v>
      </c>
      <c r="S13" s="8">
        <v>46143</v>
      </c>
      <c r="T13" s="206">
        <v>46174</v>
      </c>
      <c r="U13" s="10" t="s">
        <v>183</v>
      </c>
      <c r="V13" s="8"/>
      <c r="W13" s="6" t="s">
        <v>12</v>
      </c>
      <c r="X13" s="7" t="s">
        <v>13</v>
      </c>
      <c r="Y13" s="7" t="s">
        <v>14</v>
      </c>
      <c r="Z13" s="8" t="s">
        <v>15</v>
      </c>
      <c r="AA13" s="8" t="s">
        <v>16</v>
      </c>
      <c r="AB13" s="62" t="s">
        <v>17</v>
      </c>
      <c r="AC13" s="70">
        <v>45839</v>
      </c>
      <c r="AD13" s="8">
        <v>45870</v>
      </c>
      <c r="AE13" s="8">
        <v>45901</v>
      </c>
      <c r="AF13" s="8">
        <v>45931</v>
      </c>
      <c r="AG13" s="8">
        <v>45962</v>
      </c>
      <c r="AH13" s="8">
        <v>45992</v>
      </c>
      <c r="AI13" s="8">
        <v>46023</v>
      </c>
      <c r="AJ13" s="8">
        <v>46054</v>
      </c>
      <c r="AK13" s="8">
        <v>46082</v>
      </c>
      <c r="AL13" s="8">
        <v>46113</v>
      </c>
      <c r="AM13" s="8">
        <v>46143</v>
      </c>
      <c r="AN13" s="206">
        <v>46174</v>
      </c>
      <c r="AO13" s="10" t="s">
        <v>183</v>
      </c>
    </row>
    <row r="14" spans="1:41" x14ac:dyDescent="0.25">
      <c r="A14" s="1">
        <v>1</v>
      </c>
      <c r="B14" s="13" t="s">
        <v>18</v>
      </c>
      <c r="C14" s="129"/>
      <c r="D14" s="130">
        <f>IFERROR(AVERAGE($I14:$K14),0)</f>
        <v>162972.33333333334</v>
      </c>
      <c r="E14" s="130">
        <f>IFERROR(AVERAGE($L14:$N14),0)</f>
        <v>160106.66666666666</v>
      </c>
      <c r="F14" s="130">
        <f>IFERROR(AVERAGE($O14:$Q14),0)</f>
        <v>155277.66666666666</v>
      </c>
      <c r="G14" s="130">
        <f>IFERROR(AVERAGE($R14:$T14),0)</f>
        <v>152791.66666666666</v>
      </c>
      <c r="H14" s="221">
        <f>IFERROR((G14-F14)/F14,0)</f>
        <v>-1.601002934528039E-2</v>
      </c>
      <c r="I14" s="179">
        <v>163117</v>
      </c>
      <c r="J14" s="179">
        <v>162265</v>
      </c>
      <c r="K14" s="179">
        <v>163535</v>
      </c>
      <c r="L14" s="179">
        <v>161473</v>
      </c>
      <c r="M14" s="179">
        <v>160019</v>
      </c>
      <c r="N14" s="179">
        <v>158828</v>
      </c>
      <c r="O14" s="179">
        <v>155142</v>
      </c>
      <c r="P14" s="179">
        <v>155002</v>
      </c>
      <c r="Q14" s="179">
        <v>155689</v>
      </c>
      <c r="R14" s="179">
        <v>154859</v>
      </c>
      <c r="S14" s="179">
        <v>151922</v>
      </c>
      <c r="T14" s="210">
        <v>151594</v>
      </c>
      <c r="U14" s="212">
        <f>SUM(I14:T14)</f>
        <v>1893445</v>
      </c>
      <c r="V14" s="145"/>
      <c r="W14" s="146">
        <f>AVERAGE(I14:T14)</f>
        <v>157787.08333333334</v>
      </c>
      <c r="X14" s="130">
        <f>IFERROR(AVERAGE($I14:$K14),0)</f>
        <v>162972.33333333334</v>
      </c>
      <c r="Y14" s="130">
        <f>IFERROR(AVERAGE($L14:$N14),0)</f>
        <v>160106.66666666666</v>
      </c>
      <c r="Z14" s="130">
        <f>IFERROR(AVERAGE($O14:$Q14),0)</f>
        <v>155277.66666666666</v>
      </c>
      <c r="AA14" s="130">
        <f>IFERROR(AVERAGE($R14:$T14),0)</f>
        <v>152791.66666666666</v>
      </c>
      <c r="AB14" s="221">
        <f>IFERROR((AA14-Z14)/Z14,0)</f>
        <v>-1.601002934528039E-2</v>
      </c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207"/>
      <c r="AO14" s="144"/>
    </row>
    <row r="15" spans="1:41" ht="6" customHeight="1" x14ac:dyDescent="0.25">
      <c r="C15" s="132"/>
      <c r="D15" s="133"/>
      <c r="E15" s="133"/>
      <c r="F15" s="134"/>
      <c r="G15" s="134"/>
      <c r="H15" s="152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208"/>
      <c r="U15" s="147"/>
      <c r="V15" s="134"/>
      <c r="W15" s="132"/>
      <c r="X15" s="133"/>
      <c r="Y15" s="133"/>
      <c r="Z15" s="134"/>
      <c r="AA15" s="134"/>
      <c r="AB15" s="152"/>
      <c r="AC15" s="148"/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208"/>
      <c r="AO15" s="147"/>
    </row>
    <row r="16" spans="1:41" x14ac:dyDescent="0.25">
      <c r="A16" s="19" t="s">
        <v>19</v>
      </c>
      <c r="B16" s="13" t="s">
        <v>20</v>
      </c>
      <c r="C16" s="132"/>
      <c r="D16" s="133"/>
      <c r="E16" s="133"/>
      <c r="F16" s="134"/>
      <c r="G16" s="134"/>
      <c r="H16" s="152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208"/>
      <c r="U16" s="147"/>
      <c r="V16" s="134"/>
      <c r="W16" s="132"/>
      <c r="X16" s="133"/>
      <c r="Y16" s="133"/>
      <c r="Z16" s="134"/>
      <c r="AA16" s="134"/>
      <c r="AB16" s="152"/>
      <c r="AC16" s="148"/>
      <c r="AD16" s="134"/>
      <c r="AE16" s="134"/>
      <c r="AF16" s="134"/>
      <c r="AG16" s="134"/>
      <c r="AH16" s="134"/>
      <c r="AI16" s="134"/>
      <c r="AJ16" s="134"/>
      <c r="AK16" s="134"/>
      <c r="AL16" s="134"/>
      <c r="AM16" s="134"/>
      <c r="AN16" s="208"/>
      <c r="AO16" s="147"/>
    </row>
    <row r="17" spans="1:41" x14ac:dyDescent="0.25">
      <c r="A17" s="1" t="s">
        <v>21</v>
      </c>
      <c r="B17" t="s">
        <v>22</v>
      </c>
      <c r="C17" s="75">
        <f>AVERAGE(I17:U17)</f>
        <v>44959942.161538452</v>
      </c>
      <c r="D17" s="76">
        <f>IF(I17=" "," ",IFERROR(AVERAGE($I17:$K17),0))</f>
        <v>22400385.443333331</v>
      </c>
      <c r="E17" s="76">
        <f>IF(L17=" "," ",IFERROR(AVERAGE($L17:$N17),0))</f>
        <v>23442312.443333331</v>
      </c>
      <c r="F17" s="76">
        <f>IF(O17=" "," ",IFERROR(AVERAGE($O17:$Q17),0))</f>
        <v>25465128.973333333</v>
      </c>
      <c r="G17" s="76">
        <f>IF(R17&lt;D171," ",IFERROR(AVERAGE($R17:$T17),0))</f>
        <v>26105381.156666666</v>
      </c>
      <c r="H17" s="153">
        <f>IFERROR((G17-F17)/F17,0)</f>
        <v>2.5142310647780153E-2</v>
      </c>
      <c r="I17" s="181">
        <v>19891637.899999999</v>
      </c>
      <c r="J17" s="181">
        <v>21211921.879999999</v>
      </c>
      <c r="K17" s="181">
        <v>26097596.549999997</v>
      </c>
      <c r="L17" s="181">
        <v>21903040.09</v>
      </c>
      <c r="M17" s="181">
        <v>24945797.420000002</v>
      </c>
      <c r="N17" s="181">
        <v>23478099.819999997</v>
      </c>
      <c r="O17" s="181">
        <v>25207916.189999998</v>
      </c>
      <c r="P17" s="181">
        <v>27308380.650000002</v>
      </c>
      <c r="Q17" s="181">
        <v>23879090.079999998</v>
      </c>
      <c r="R17" s="181">
        <v>22190603.539999999</v>
      </c>
      <c r="S17" s="181">
        <v>28117961.780000001</v>
      </c>
      <c r="T17" s="211">
        <v>28007578.149999999</v>
      </c>
      <c r="U17" s="213">
        <f>SUM(I17:T17)</f>
        <v>292239624.04999995</v>
      </c>
      <c r="V17" s="79"/>
      <c r="W17" s="78">
        <f>AVERAGE(I17:T17)/W$14</f>
        <v>154.34281114582146</v>
      </c>
      <c r="X17" s="79">
        <f>IFERROR(AVERAGE($I17:$K17)/X$14,"")</f>
        <v>137.44900735707694</v>
      </c>
      <c r="Y17" s="79">
        <f>IFERROR(AVERAGE($L17:$N17)/Y$14,0)</f>
        <v>146.41684154313791</v>
      </c>
      <c r="Z17" s="79">
        <f>IFERROR(AVERAGE($O17:$Q17)/Z$14,0)</f>
        <v>163.99737013049742</v>
      </c>
      <c r="AA17" s="79">
        <f>IFERROR(AVERAGE($R17:$T17)/AA$14,0)</f>
        <v>170.85605338423781</v>
      </c>
      <c r="AB17" s="153">
        <f>IFERROR((AA17-Z17)/Z17,0)</f>
        <v>4.1821909999427087E-2</v>
      </c>
      <c r="AC17" s="105">
        <f t="shared" ref="AC17:AC38" si="0">IFERROR(I17/I$14,0)</f>
        <v>121.94705579430715</v>
      </c>
      <c r="AD17" s="79">
        <f t="shared" ref="AD17:AD38" si="1">IFERROR(J17/J$14,0)</f>
        <v>130.72395082118754</v>
      </c>
      <c r="AE17" s="79">
        <f t="shared" ref="AE17:AE38" si="2">IFERROR(K17/K$14,0)</f>
        <v>159.58416577491056</v>
      </c>
      <c r="AF17" s="79">
        <f t="shared" ref="AF17:AF38" si="3">IFERROR(L17/L$14,0)</f>
        <v>135.64521678546879</v>
      </c>
      <c r="AG17" s="79">
        <f t="shared" ref="AG17:AG38" si="4">IFERROR(M17/M$14,0)</f>
        <v>155.8927216143083</v>
      </c>
      <c r="AH17" s="79">
        <f t="shared" ref="AH17:AH38" si="5">IFERROR(N17/N$14,0)</f>
        <v>147.82091205580878</v>
      </c>
      <c r="AI17" s="79">
        <f t="shared" ref="AI17:AI38" si="6">IFERROR(O17/O$14,0)</f>
        <v>162.48286208763582</v>
      </c>
      <c r="AJ17" s="79">
        <f t="shared" ref="AJ17:AJ38" si="7">IFERROR(P17/P$14,0)</f>
        <v>176.18082766673979</v>
      </c>
      <c r="AK17" s="79">
        <f t="shared" ref="AK17:AK38" si="8">IFERROR(Q17/Q$14,0)</f>
        <v>153.37686079299115</v>
      </c>
      <c r="AL17" s="79">
        <f t="shared" ref="AL17:AL38" si="9">IFERROR(R17/R$14,0)</f>
        <v>143.29553684319282</v>
      </c>
      <c r="AM17" s="79">
        <f t="shared" ref="AM17:AM38" si="10">IFERROR(S17/S$14,0)</f>
        <v>185.08156672502994</v>
      </c>
      <c r="AN17" s="209">
        <f>IFERROR($T17/$T14,0)</f>
        <v>184.75386987611645</v>
      </c>
      <c r="AO17" s="214">
        <f>SUM(AC17:AN17)</f>
        <v>1856.7855468376972</v>
      </c>
    </row>
    <row r="18" spans="1:41" x14ac:dyDescent="0.25">
      <c r="A18" s="1" t="s">
        <v>23</v>
      </c>
      <c r="B18" t="s">
        <v>24</v>
      </c>
      <c r="C18" s="75">
        <f t="shared" ref="C18:C50" si="11">AVERAGE(I18:U18)</f>
        <v>42410938.503076918</v>
      </c>
      <c r="D18" s="76">
        <f t="shared" ref="D18:D50" si="12">IF(I18=" "," ",IFERROR(AVERAGE($I18:$K18),0))</f>
        <v>22549701.326666668</v>
      </c>
      <c r="E18" s="76">
        <f t="shared" ref="E18:E50" si="13">IF(L18=" "," ",IFERROR(AVERAGE($L18:$N18),0))</f>
        <v>21759870.213333335</v>
      </c>
      <c r="F18" s="76">
        <f t="shared" ref="F18:F50" si="14">IF(O18=" "," ",IFERROR(AVERAGE($O18:$Q18),0))</f>
        <v>23118039.263333336</v>
      </c>
      <c r="G18" s="76">
        <f t="shared" ref="G18:G50" si="15">IF(R18&lt;D172," ",IFERROR(AVERAGE($R18:$T18),0))</f>
        <v>24462755.953333333</v>
      </c>
      <c r="H18" s="153">
        <f t="shared" ref="H18:H50" si="16">IFERROR((G18-F18)/F18,0)</f>
        <v>5.8167419593096847E-2</v>
      </c>
      <c r="I18" s="181">
        <v>23503190.220000003</v>
      </c>
      <c r="J18" s="181">
        <v>20010602.800000001</v>
      </c>
      <c r="K18" s="181">
        <v>24135310.960000001</v>
      </c>
      <c r="L18" s="181">
        <v>22385759.059999999</v>
      </c>
      <c r="M18" s="181">
        <v>20786358.41</v>
      </c>
      <c r="N18" s="181">
        <v>22107493.169999998</v>
      </c>
      <c r="O18" s="181">
        <v>22284117.950000003</v>
      </c>
      <c r="P18" s="181">
        <v>20718984.609999999</v>
      </c>
      <c r="Q18" s="181">
        <v>26351015.23</v>
      </c>
      <c r="R18" s="181">
        <v>25008813.879999999</v>
      </c>
      <c r="S18" s="181">
        <v>23556328.099999998</v>
      </c>
      <c r="T18" s="211">
        <v>24823125.880000003</v>
      </c>
      <c r="U18" s="213">
        <f t="shared" ref="U18:U50" si="17">SUM(I18:T18)</f>
        <v>275671100.26999998</v>
      </c>
      <c r="V18" s="79"/>
      <c r="W18" s="78">
        <f t="shared" ref="W18:W50" si="18">AVERAGE(I18:T18)/W$14</f>
        <v>145.59234636865605</v>
      </c>
      <c r="X18" s="79">
        <f t="shared" ref="X18:X50" si="19">IFERROR(AVERAGE($I18:$K18)/X$14,"")</f>
        <v>138.36521123217233</v>
      </c>
      <c r="Y18" s="79">
        <f t="shared" ref="Y18:Y50" si="20">IFERROR(AVERAGE($L18:$N18)/Y$14,0)</f>
        <v>135.90858311125919</v>
      </c>
      <c r="Z18" s="79">
        <f t="shared" ref="Z18:Z50" si="21">IFERROR(AVERAGE($O18:$Q18)/Z$14,0)</f>
        <v>148.88193363286845</v>
      </c>
      <c r="AA18" s="79">
        <f t="shared" ref="AA18:AA50" si="22">IFERROR(AVERAGE($R18:$T18)/AA$14,0)</f>
        <v>160.10530212162533</v>
      </c>
      <c r="AB18" s="153">
        <f t="shared" ref="AB18:AB50" si="23">IFERROR((AA18-Z18)/Z18,0)</f>
        <v>7.5384354668799849E-2</v>
      </c>
      <c r="AC18" s="105">
        <f t="shared" si="0"/>
        <v>144.08792596725053</v>
      </c>
      <c r="AD18" s="79">
        <f t="shared" si="1"/>
        <v>123.32051150895141</v>
      </c>
      <c r="AE18" s="79">
        <f t="shared" si="2"/>
        <v>147.58498767847863</v>
      </c>
      <c r="AF18" s="79">
        <f t="shared" si="3"/>
        <v>138.63468852377795</v>
      </c>
      <c r="AG18" s="79">
        <f t="shared" si="4"/>
        <v>129.89931451890089</v>
      </c>
      <c r="AH18" s="79">
        <f t="shared" si="5"/>
        <v>139.19140938625429</v>
      </c>
      <c r="AI18" s="79">
        <f t="shared" si="6"/>
        <v>143.63691295716185</v>
      </c>
      <c r="AJ18" s="79">
        <f t="shared" si="7"/>
        <v>133.66914368846852</v>
      </c>
      <c r="AK18" s="79">
        <f t="shared" si="8"/>
        <v>169.25418770754519</v>
      </c>
      <c r="AL18" s="79">
        <f t="shared" si="9"/>
        <v>161.49409385311799</v>
      </c>
      <c r="AM18" s="79">
        <f t="shared" si="10"/>
        <v>155.05541067126549</v>
      </c>
      <c r="AN18" s="209">
        <f t="shared" ref="AN18:AN50" si="24">IFERROR($T18/$T15,0)</f>
        <v>0</v>
      </c>
      <c r="AO18" s="214">
        <f t="shared" ref="AO18:AO50" si="25">SUM(AC18:AN18)</f>
        <v>1585.8285864611728</v>
      </c>
    </row>
    <row r="19" spans="1:41" x14ac:dyDescent="0.25">
      <c r="A19" s="1" t="s">
        <v>25</v>
      </c>
      <c r="B19" t="s">
        <v>26</v>
      </c>
      <c r="C19" s="75">
        <f t="shared" si="11"/>
        <v>8050.3784615384611</v>
      </c>
      <c r="D19" s="76">
        <f t="shared" si="12"/>
        <v>292.8866666666666</v>
      </c>
      <c r="E19" s="76">
        <f t="shared" si="13"/>
        <v>897.17333333333329</v>
      </c>
      <c r="F19" s="76">
        <f t="shared" si="14"/>
        <v>1216.18</v>
      </c>
      <c r="G19" s="76" t="str">
        <f t="shared" si="15"/>
        <v xml:space="preserve"> </v>
      </c>
      <c r="H19" s="153">
        <f t="shared" si="16"/>
        <v>0</v>
      </c>
      <c r="I19" s="181">
        <v>3609.31</v>
      </c>
      <c r="J19" s="181">
        <v>-2730.65</v>
      </c>
      <c r="K19" s="181">
        <v>0</v>
      </c>
      <c r="L19" s="181">
        <v>1589.91</v>
      </c>
      <c r="M19" s="181">
        <v>-1289.5899999999999</v>
      </c>
      <c r="N19" s="181">
        <v>2391.1999999999998</v>
      </c>
      <c r="O19" s="181">
        <v>3648.54</v>
      </c>
      <c r="P19" s="181">
        <v>0</v>
      </c>
      <c r="Q19" s="181">
        <v>0</v>
      </c>
      <c r="R19" s="181">
        <v>-67.36</v>
      </c>
      <c r="S19" s="181">
        <v>0</v>
      </c>
      <c r="T19" s="211">
        <v>45176.1</v>
      </c>
      <c r="U19" s="213">
        <f t="shared" si="17"/>
        <v>52327.46</v>
      </c>
      <c r="V19" s="79"/>
      <c r="W19" s="78">
        <f t="shared" si="18"/>
        <v>2.7636113010940374E-2</v>
      </c>
      <c r="X19" s="79">
        <f t="shared" si="19"/>
        <v>1.7971557544532093E-3</v>
      </c>
      <c r="Y19" s="79">
        <f t="shared" si="20"/>
        <v>5.603597601598934E-3</v>
      </c>
      <c r="Z19" s="79">
        <f t="shared" si="21"/>
        <v>7.8322918299047091E-3</v>
      </c>
      <c r="AA19" s="79">
        <f t="shared" si="22"/>
        <v>9.8410122716116724E-2</v>
      </c>
      <c r="AB19" s="153">
        <f t="shared" si="23"/>
        <v>11.564664960564171</v>
      </c>
      <c r="AC19" s="105">
        <f t="shared" si="0"/>
        <v>2.2127123475787318E-2</v>
      </c>
      <c r="AD19" s="79">
        <f t="shared" si="1"/>
        <v>-1.682833636335624E-2</v>
      </c>
      <c r="AE19" s="79">
        <f t="shared" si="2"/>
        <v>0</v>
      </c>
      <c r="AF19" s="79">
        <f t="shared" si="3"/>
        <v>9.8462900918419808E-3</v>
      </c>
      <c r="AG19" s="79">
        <f t="shared" si="4"/>
        <v>-8.0589804960660913E-3</v>
      </c>
      <c r="AH19" s="79">
        <f t="shared" si="5"/>
        <v>1.5055279925453949E-2</v>
      </c>
      <c r="AI19" s="79">
        <f t="shared" si="6"/>
        <v>2.351742274819198E-2</v>
      </c>
      <c r="AJ19" s="79">
        <f t="shared" si="7"/>
        <v>0</v>
      </c>
      <c r="AK19" s="79">
        <f t="shared" si="8"/>
        <v>0</v>
      </c>
      <c r="AL19" s="79">
        <f t="shared" si="9"/>
        <v>-4.3497633330965587E-4</v>
      </c>
      <c r="AM19" s="79">
        <f t="shared" si="10"/>
        <v>0</v>
      </c>
      <c r="AN19" s="209">
        <f t="shared" si="24"/>
        <v>0</v>
      </c>
      <c r="AO19" s="214">
        <f t="shared" si="25"/>
        <v>4.5223823048543242E-2</v>
      </c>
    </row>
    <row r="20" spans="1:41" x14ac:dyDescent="0.25">
      <c r="A20" s="1" t="s">
        <v>27</v>
      </c>
      <c r="B20" t="s">
        <v>167</v>
      </c>
      <c r="C20" s="75">
        <f t="shared" si="11"/>
        <v>0</v>
      </c>
      <c r="D20" s="76">
        <f t="shared" si="12"/>
        <v>0</v>
      </c>
      <c r="E20" s="76">
        <f t="shared" si="13"/>
        <v>0</v>
      </c>
      <c r="F20" s="76">
        <f t="shared" si="14"/>
        <v>0</v>
      </c>
      <c r="G20" s="76">
        <f t="shared" si="15"/>
        <v>0</v>
      </c>
      <c r="H20" s="153">
        <f t="shared" si="16"/>
        <v>0</v>
      </c>
      <c r="I20" s="181">
        <v>0</v>
      </c>
      <c r="J20" s="181">
        <v>0</v>
      </c>
      <c r="K20" s="181">
        <v>0</v>
      </c>
      <c r="L20" s="181">
        <v>0</v>
      </c>
      <c r="M20" s="181">
        <v>0</v>
      </c>
      <c r="N20" s="181">
        <v>0</v>
      </c>
      <c r="O20" s="181">
        <v>0</v>
      </c>
      <c r="P20" s="181">
        <v>0</v>
      </c>
      <c r="Q20" s="181">
        <v>0</v>
      </c>
      <c r="R20" s="181">
        <v>0</v>
      </c>
      <c r="S20" s="181">
        <v>0</v>
      </c>
      <c r="T20" s="211">
        <v>0</v>
      </c>
      <c r="U20" s="213">
        <f t="shared" si="17"/>
        <v>0</v>
      </c>
      <c r="V20" s="79"/>
      <c r="W20" s="78">
        <f t="shared" si="18"/>
        <v>0</v>
      </c>
      <c r="X20" s="79">
        <f t="shared" si="19"/>
        <v>0</v>
      </c>
      <c r="Y20" s="79">
        <f t="shared" si="20"/>
        <v>0</v>
      </c>
      <c r="Z20" s="79">
        <f t="shared" si="21"/>
        <v>0</v>
      </c>
      <c r="AA20" s="79">
        <f t="shared" si="22"/>
        <v>0</v>
      </c>
      <c r="AB20" s="153">
        <f t="shared" si="23"/>
        <v>0</v>
      </c>
      <c r="AC20" s="105">
        <f t="shared" si="0"/>
        <v>0</v>
      </c>
      <c r="AD20" s="79">
        <f t="shared" si="1"/>
        <v>0</v>
      </c>
      <c r="AE20" s="79">
        <f t="shared" si="2"/>
        <v>0</v>
      </c>
      <c r="AF20" s="79">
        <f t="shared" si="3"/>
        <v>0</v>
      </c>
      <c r="AG20" s="79">
        <f t="shared" si="4"/>
        <v>0</v>
      </c>
      <c r="AH20" s="79">
        <f t="shared" si="5"/>
        <v>0</v>
      </c>
      <c r="AI20" s="79">
        <f t="shared" si="6"/>
        <v>0</v>
      </c>
      <c r="AJ20" s="79">
        <f t="shared" si="7"/>
        <v>0</v>
      </c>
      <c r="AK20" s="79">
        <f t="shared" si="8"/>
        <v>0</v>
      </c>
      <c r="AL20" s="79">
        <f t="shared" si="9"/>
        <v>0</v>
      </c>
      <c r="AM20" s="79">
        <f t="shared" si="10"/>
        <v>0</v>
      </c>
      <c r="AN20" s="209">
        <f t="shared" si="24"/>
        <v>0</v>
      </c>
      <c r="AO20" s="214">
        <f t="shared" si="25"/>
        <v>0</v>
      </c>
    </row>
    <row r="21" spans="1:41" x14ac:dyDescent="0.25">
      <c r="A21" s="1" t="s">
        <v>28</v>
      </c>
      <c r="B21" t="s">
        <v>29</v>
      </c>
      <c r="C21" s="75">
        <f t="shared" si="11"/>
        <v>109513.88615384614</v>
      </c>
      <c r="D21" s="76">
        <f t="shared" si="12"/>
        <v>124212.19666666666</v>
      </c>
      <c r="E21" s="76">
        <f t="shared" si="13"/>
        <v>113067.89000000001</v>
      </c>
      <c r="F21" s="76">
        <f t="shared" si="14"/>
        <v>0</v>
      </c>
      <c r="G21" s="76">
        <f t="shared" si="15"/>
        <v>0</v>
      </c>
      <c r="H21" s="153">
        <f t="shared" si="16"/>
        <v>0</v>
      </c>
      <c r="I21" s="181">
        <v>94673.55</v>
      </c>
      <c r="J21" s="181">
        <v>126414.57</v>
      </c>
      <c r="K21" s="181">
        <v>151548.47</v>
      </c>
      <c r="L21" s="181">
        <v>103381.81999999999</v>
      </c>
      <c r="M21" s="181">
        <v>106165.26000000001</v>
      </c>
      <c r="N21" s="181">
        <v>129656.59</v>
      </c>
      <c r="O21" s="181">
        <v>0</v>
      </c>
      <c r="P21" s="181">
        <v>0</v>
      </c>
      <c r="Q21" s="181">
        <v>0</v>
      </c>
      <c r="R21" s="181">
        <v>0</v>
      </c>
      <c r="S21" s="181">
        <v>0</v>
      </c>
      <c r="T21" s="211">
        <v>0</v>
      </c>
      <c r="U21" s="213">
        <f t="shared" si="17"/>
        <v>711840.25999999989</v>
      </c>
      <c r="V21" s="79"/>
      <c r="W21" s="78">
        <f t="shared" si="18"/>
        <v>0.37594979521454275</v>
      </c>
      <c r="X21" s="79">
        <f t="shared" si="19"/>
        <v>0.76216738219370561</v>
      </c>
      <c r="Y21" s="79">
        <f t="shared" si="20"/>
        <v>0.70620351015989358</v>
      </c>
      <c r="Z21" s="79">
        <f t="shared" si="21"/>
        <v>0</v>
      </c>
      <c r="AA21" s="79">
        <f t="shared" si="22"/>
        <v>0</v>
      </c>
      <c r="AB21" s="153">
        <f t="shared" si="23"/>
        <v>0</v>
      </c>
      <c r="AC21" s="105">
        <f t="shared" si="0"/>
        <v>0.58040271706811675</v>
      </c>
      <c r="AD21" s="79">
        <f t="shared" si="1"/>
        <v>0.77906245955689768</v>
      </c>
      <c r="AE21" s="79">
        <f t="shared" si="2"/>
        <v>0.92670358027333599</v>
      </c>
      <c r="AF21" s="79">
        <f t="shared" si="3"/>
        <v>0.64024214574572835</v>
      </c>
      <c r="AG21" s="79">
        <f t="shared" si="4"/>
        <v>0.66345408982683307</v>
      </c>
      <c r="AH21" s="79">
        <f t="shared" si="5"/>
        <v>0.8163333291359206</v>
      </c>
      <c r="AI21" s="79">
        <f t="shared" si="6"/>
        <v>0</v>
      </c>
      <c r="AJ21" s="79">
        <f t="shared" si="7"/>
        <v>0</v>
      </c>
      <c r="AK21" s="79">
        <f t="shared" si="8"/>
        <v>0</v>
      </c>
      <c r="AL21" s="79">
        <f t="shared" si="9"/>
        <v>0</v>
      </c>
      <c r="AM21" s="79">
        <f t="shared" si="10"/>
        <v>0</v>
      </c>
      <c r="AN21" s="209">
        <f t="shared" si="24"/>
        <v>0</v>
      </c>
      <c r="AO21" s="214">
        <f t="shared" si="25"/>
        <v>4.4061983216068317</v>
      </c>
    </row>
    <row r="22" spans="1:41" x14ac:dyDescent="0.25">
      <c r="A22" s="1" t="s">
        <v>30</v>
      </c>
      <c r="B22" t="s">
        <v>31</v>
      </c>
      <c r="C22" s="75">
        <f t="shared" si="11"/>
        <v>50005.504615384612</v>
      </c>
      <c r="D22" s="76">
        <f t="shared" si="12"/>
        <v>41743.823333333334</v>
      </c>
      <c r="E22" s="76">
        <f t="shared" si="13"/>
        <v>55891.07</v>
      </c>
      <c r="F22" s="76">
        <f t="shared" si="14"/>
        <v>11327.576666666666</v>
      </c>
      <c r="G22" s="76">
        <f t="shared" si="15"/>
        <v>-617.2099999999997</v>
      </c>
      <c r="H22" s="153">
        <f t="shared" si="16"/>
        <v>-1.0544873822674046</v>
      </c>
      <c r="I22" s="181">
        <v>47492.590000000004</v>
      </c>
      <c r="J22" s="181">
        <v>35747.1</v>
      </c>
      <c r="K22" s="181">
        <v>41991.78</v>
      </c>
      <c r="L22" s="181">
        <v>62724.869999999995</v>
      </c>
      <c r="M22" s="181">
        <v>45576.28</v>
      </c>
      <c r="N22" s="181">
        <v>59372.06</v>
      </c>
      <c r="O22" s="181">
        <v>22446.11</v>
      </c>
      <c r="P22" s="181">
        <v>6037.62</v>
      </c>
      <c r="Q22" s="181">
        <v>5499</v>
      </c>
      <c r="R22" s="181">
        <v>3516.16</v>
      </c>
      <c r="S22" s="181">
        <v>-8854.6299999999992</v>
      </c>
      <c r="T22" s="211">
        <v>3486.84</v>
      </c>
      <c r="U22" s="213">
        <f t="shared" si="17"/>
        <v>325035.77999999997</v>
      </c>
      <c r="V22" s="79"/>
      <c r="W22" s="78">
        <f t="shared" si="18"/>
        <v>0.17166370293301361</v>
      </c>
      <c r="X22" s="79">
        <f t="shared" si="19"/>
        <v>0.25614055146374537</v>
      </c>
      <c r="Y22" s="79">
        <f t="shared" si="20"/>
        <v>0.3490864631912059</v>
      </c>
      <c r="Z22" s="79">
        <f t="shared" si="21"/>
        <v>7.2950456494065466E-2</v>
      </c>
      <c r="AA22" s="79">
        <f t="shared" si="22"/>
        <v>-4.0395527679301865E-3</v>
      </c>
      <c r="AB22" s="153">
        <f t="shared" si="23"/>
        <v>-1.0553739203572878</v>
      </c>
      <c r="AC22" s="105">
        <f t="shared" si="0"/>
        <v>0.29115659312027564</v>
      </c>
      <c r="AD22" s="79">
        <f t="shared" si="1"/>
        <v>0.2203007426123933</v>
      </c>
      <c r="AE22" s="79">
        <f t="shared" si="2"/>
        <v>0.25677549148500323</v>
      </c>
      <c r="AF22" s="79">
        <f t="shared" si="3"/>
        <v>0.38845423073826579</v>
      </c>
      <c r="AG22" s="79">
        <f t="shared" si="4"/>
        <v>0.2848179278710653</v>
      </c>
      <c r="AH22" s="79">
        <f t="shared" si="5"/>
        <v>0.37381355932203386</v>
      </c>
      <c r="AI22" s="79">
        <f t="shared" si="6"/>
        <v>0.14468106637789896</v>
      </c>
      <c r="AJ22" s="79">
        <f t="shared" si="7"/>
        <v>3.8951884491813006E-2</v>
      </c>
      <c r="AK22" s="79">
        <f t="shared" si="8"/>
        <v>3.5320414415918919E-2</v>
      </c>
      <c r="AL22" s="79">
        <f t="shared" si="9"/>
        <v>2.2705557959175764E-2</v>
      </c>
      <c r="AM22" s="79">
        <f t="shared" si="10"/>
        <v>-5.8284053659114543E-2</v>
      </c>
      <c r="AN22" s="209">
        <f t="shared" si="24"/>
        <v>7.7183289394170823E-2</v>
      </c>
      <c r="AO22" s="214">
        <f t="shared" si="25"/>
        <v>2.0758767041289001</v>
      </c>
    </row>
    <row r="23" spans="1:41" x14ac:dyDescent="0.25">
      <c r="A23" s="1" t="s">
        <v>32</v>
      </c>
      <c r="B23" t="s">
        <v>33</v>
      </c>
      <c r="C23" s="75">
        <f t="shared" si="11"/>
        <v>538411.23692307691</v>
      </c>
      <c r="D23" s="76">
        <f t="shared" si="12"/>
        <v>605926.85666666657</v>
      </c>
      <c r="E23" s="76">
        <f t="shared" si="13"/>
        <v>560630.82333333336</v>
      </c>
      <c r="F23" s="76">
        <f t="shared" si="14"/>
        <v>0</v>
      </c>
      <c r="G23" s="76">
        <f t="shared" si="15"/>
        <v>0</v>
      </c>
      <c r="H23" s="153">
        <f t="shared" si="16"/>
        <v>0</v>
      </c>
      <c r="I23" s="181">
        <v>475735.52999999997</v>
      </c>
      <c r="J23" s="181">
        <v>522155.48</v>
      </c>
      <c r="K23" s="181">
        <v>819889.55999999994</v>
      </c>
      <c r="L23" s="181">
        <v>533465.15000000014</v>
      </c>
      <c r="M23" s="181">
        <v>491813.22</v>
      </c>
      <c r="N23" s="181">
        <v>656614.1</v>
      </c>
      <c r="O23" s="181">
        <v>0</v>
      </c>
      <c r="P23" s="181">
        <v>0</v>
      </c>
      <c r="Q23" s="181">
        <v>0</v>
      </c>
      <c r="R23" s="181">
        <v>0</v>
      </c>
      <c r="S23" s="181">
        <v>0</v>
      </c>
      <c r="T23" s="211">
        <v>0</v>
      </c>
      <c r="U23" s="213">
        <f t="shared" si="17"/>
        <v>3499673.0399999996</v>
      </c>
      <c r="V23" s="79"/>
      <c r="W23" s="78">
        <f t="shared" si="18"/>
        <v>1.8483098479227016</v>
      </c>
      <c r="X23" s="79">
        <f t="shared" si="19"/>
        <v>3.7179737460550557</v>
      </c>
      <c r="Y23" s="79">
        <f t="shared" si="20"/>
        <v>3.5016082403397739</v>
      </c>
      <c r="Z23" s="79">
        <f t="shared" si="21"/>
        <v>0</v>
      </c>
      <c r="AA23" s="79">
        <f t="shared" si="22"/>
        <v>0</v>
      </c>
      <c r="AB23" s="153">
        <f t="shared" si="23"/>
        <v>0</v>
      </c>
      <c r="AC23" s="105">
        <f t="shared" si="0"/>
        <v>2.9165294236652217</v>
      </c>
      <c r="AD23" s="79">
        <f t="shared" si="1"/>
        <v>3.2179180969401902</v>
      </c>
      <c r="AE23" s="79">
        <f t="shared" si="2"/>
        <v>5.0135418106215788</v>
      </c>
      <c r="AF23" s="79">
        <f t="shared" si="3"/>
        <v>3.3037421116843073</v>
      </c>
      <c r="AG23" s="79">
        <f t="shared" si="4"/>
        <v>3.0734676507164771</v>
      </c>
      <c r="AH23" s="79">
        <f t="shared" si="5"/>
        <v>4.1341205580879947</v>
      </c>
      <c r="AI23" s="79">
        <f t="shared" si="6"/>
        <v>0</v>
      </c>
      <c r="AJ23" s="79">
        <f t="shared" si="7"/>
        <v>0</v>
      </c>
      <c r="AK23" s="79">
        <f t="shared" si="8"/>
        <v>0</v>
      </c>
      <c r="AL23" s="79">
        <f t="shared" si="9"/>
        <v>0</v>
      </c>
      <c r="AM23" s="79">
        <f t="shared" si="10"/>
        <v>0</v>
      </c>
      <c r="AN23" s="209">
        <f t="shared" si="24"/>
        <v>0</v>
      </c>
      <c r="AO23" s="214">
        <f t="shared" si="25"/>
        <v>21.659319651715769</v>
      </c>
    </row>
    <row r="24" spans="1:41" x14ac:dyDescent="0.25">
      <c r="A24" s="1" t="s">
        <v>34</v>
      </c>
      <c r="B24" t="s">
        <v>35</v>
      </c>
      <c r="C24" s="75">
        <f t="shared" si="11"/>
        <v>15699642.341538461</v>
      </c>
      <c r="D24" s="76">
        <f t="shared" si="12"/>
        <v>8989469.9800000004</v>
      </c>
      <c r="E24" s="76">
        <f t="shared" si="13"/>
        <v>8930354.5966666657</v>
      </c>
      <c r="F24" s="76">
        <f t="shared" si="14"/>
        <v>8068040.4033333333</v>
      </c>
      <c r="G24" s="76">
        <f t="shared" si="15"/>
        <v>8028026.7600000007</v>
      </c>
      <c r="H24" s="153">
        <f t="shared" si="16"/>
        <v>-4.959524411504046E-3</v>
      </c>
      <c r="I24" s="181">
        <v>6398355.9600000009</v>
      </c>
      <c r="J24" s="181">
        <v>8749982.6999999993</v>
      </c>
      <c r="K24" s="181">
        <v>11820071.280000001</v>
      </c>
      <c r="L24" s="181">
        <v>9478076.3800000008</v>
      </c>
      <c r="M24" s="181">
        <v>8860943.5699999984</v>
      </c>
      <c r="N24" s="181">
        <v>8452043.8399999999</v>
      </c>
      <c r="O24" s="181">
        <v>8528125.4500000011</v>
      </c>
      <c r="P24" s="181">
        <v>7690620.21</v>
      </c>
      <c r="Q24" s="181">
        <v>7985375.5500000007</v>
      </c>
      <c r="R24" s="181">
        <v>7541869.6400000006</v>
      </c>
      <c r="S24" s="181">
        <v>8358305.4099999992</v>
      </c>
      <c r="T24" s="211">
        <v>8183905.2299999995</v>
      </c>
      <c r="U24" s="213">
        <f t="shared" si="17"/>
        <v>102047675.22</v>
      </c>
      <c r="V24" s="79"/>
      <c r="W24" s="78">
        <f t="shared" si="18"/>
        <v>53.895241329956775</v>
      </c>
      <c r="X24" s="79">
        <f t="shared" si="19"/>
        <v>55.159485025065607</v>
      </c>
      <c r="Y24" s="79">
        <f t="shared" si="20"/>
        <v>55.77753120836109</v>
      </c>
      <c r="Z24" s="79">
        <f t="shared" si="21"/>
        <v>51.95879469681195</v>
      </c>
      <c r="AA24" s="79">
        <f t="shared" si="22"/>
        <v>52.542307673847837</v>
      </c>
      <c r="AB24" s="153">
        <f t="shared" si="23"/>
        <v>1.1230302404834082E-2</v>
      </c>
      <c r="AC24" s="105">
        <f t="shared" si="0"/>
        <v>39.225561774677075</v>
      </c>
      <c r="AD24" s="79">
        <f t="shared" si="1"/>
        <v>53.9240298277509</v>
      </c>
      <c r="AE24" s="79">
        <f t="shared" si="2"/>
        <v>72.278541474302145</v>
      </c>
      <c r="AF24" s="79">
        <f t="shared" si="3"/>
        <v>58.697592662550399</v>
      </c>
      <c r="AG24" s="79">
        <f t="shared" si="4"/>
        <v>55.37432161180859</v>
      </c>
      <c r="AH24" s="79">
        <f t="shared" si="5"/>
        <v>53.215074420127429</v>
      </c>
      <c r="AI24" s="79">
        <f t="shared" si="6"/>
        <v>54.969804759510652</v>
      </c>
      <c r="AJ24" s="79">
        <f t="shared" si="7"/>
        <v>49.616264370782311</v>
      </c>
      <c r="AK24" s="79">
        <f t="shared" si="8"/>
        <v>51.290557136342329</v>
      </c>
      <c r="AL24" s="79">
        <f t="shared" si="9"/>
        <v>48.701526162509126</v>
      </c>
      <c r="AM24" s="79">
        <f t="shared" si="10"/>
        <v>55.017083832492986</v>
      </c>
      <c r="AN24" s="209">
        <f t="shared" si="24"/>
        <v>0</v>
      </c>
      <c r="AO24" s="214">
        <f t="shared" si="25"/>
        <v>592.31035803285397</v>
      </c>
    </row>
    <row r="25" spans="1:41" x14ac:dyDescent="0.25">
      <c r="A25" s="1" t="s">
        <v>36</v>
      </c>
      <c r="B25" t="s">
        <v>37</v>
      </c>
      <c r="C25" s="75">
        <f t="shared" si="11"/>
        <v>42660.49846153846</v>
      </c>
      <c r="D25" s="76">
        <f t="shared" si="12"/>
        <v>50477.696666666663</v>
      </c>
      <c r="E25" s="76">
        <f t="shared" si="13"/>
        <v>26060.196666666667</v>
      </c>
      <c r="F25" s="76">
        <f t="shared" si="14"/>
        <v>7985.1533333333346</v>
      </c>
      <c r="G25" s="76">
        <f t="shared" si="15"/>
        <v>7908.0333333333328</v>
      </c>
      <c r="H25" s="153">
        <f t="shared" si="16"/>
        <v>-9.6579234963555319E-3</v>
      </c>
      <c r="I25" s="181">
        <v>29323.71</v>
      </c>
      <c r="J25" s="181">
        <v>99687.6</v>
      </c>
      <c r="K25" s="181">
        <v>22421.78</v>
      </c>
      <c r="L25" s="181">
        <v>18123.04</v>
      </c>
      <c r="M25" s="181">
        <v>29131.1</v>
      </c>
      <c r="N25" s="181">
        <v>30926.449999999997</v>
      </c>
      <c r="O25" s="181">
        <v>8612.5500000000011</v>
      </c>
      <c r="P25" s="181">
        <v>5150.46</v>
      </c>
      <c r="Q25" s="181">
        <v>10192.450000000001</v>
      </c>
      <c r="R25" s="181">
        <v>8198.01</v>
      </c>
      <c r="S25" s="181">
        <v>8701.98</v>
      </c>
      <c r="T25" s="211">
        <v>6824.11</v>
      </c>
      <c r="U25" s="213">
        <f t="shared" si="17"/>
        <v>277293.24</v>
      </c>
      <c r="V25" s="79"/>
      <c r="W25" s="78">
        <f t="shared" si="18"/>
        <v>0.14644905978256564</v>
      </c>
      <c r="X25" s="79">
        <f t="shared" si="19"/>
        <v>0.30973169270039697</v>
      </c>
      <c r="Y25" s="79">
        <f t="shared" si="20"/>
        <v>0.16276771735509662</v>
      </c>
      <c r="Z25" s="79">
        <f t="shared" si="21"/>
        <v>5.1424995652948599E-2</v>
      </c>
      <c r="AA25" s="79">
        <f t="shared" si="22"/>
        <v>5.1756967548404691E-2</v>
      </c>
      <c r="AB25" s="153">
        <f t="shared" si="23"/>
        <v>6.4554579196557894E-3</v>
      </c>
      <c r="AC25" s="105">
        <f t="shared" si="0"/>
        <v>0.17977102325324767</v>
      </c>
      <c r="AD25" s="79">
        <f t="shared" si="1"/>
        <v>0.61435059932825942</v>
      </c>
      <c r="AE25" s="79">
        <f t="shared" si="2"/>
        <v>0.13710691900816338</v>
      </c>
      <c r="AF25" s="79">
        <f t="shared" si="3"/>
        <v>0.11223572981241446</v>
      </c>
      <c r="AG25" s="79">
        <f t="shared" si="4"/>
        <v>0.18204775682887656</v>
      </c>
      <c r="AH25" s="79">
        <f t="shared" si="5"/>
        <v>0.19471661168056009</v>
      </c>
      <c r="AI25" s="79">
        <f t="shared" si="6"/>
        <v>5.5513980740225094E-2</v>
      </c>
      <c r="AJ25" s="79">
        <f t="shared" si="7"/>
        <v>3.3228345440703994E-2</v>
      </c>
      <c r="AK25" s="79">
        <f t="shared" si="8"/>
        <v>6.5466731753688445E-2</v>
      </c>
      <c r="AL25" s="79">
        <f t="shared" si="9"/>
        <v>5.2938544094950891E-2</v>
      </c>
      <c r="AM25" s="79">
        <f t="shared" si="10"/>
        <v>5.7279261726412234E-2</v>
      </c>
      <c r="AN25" s="209">
        <f t="shared" si="24"/>
        <v>1.9571044269309745</v>
      </c>
      <c r="AO25" s="214">
        <f t="shared" si="25"/>
        <v>3.6417599305984769</v>
      </c>
    </row>
    <row r="26" spans="1:41" x14ac:dyDescent="0.25">
      <c r="A26" s="1" t="s">
        <v>38</v>
      </c>
      <c r="B26" t="s">
        <v>39</v>
      </c>
      <c r="C26" s="75">
        <f t="shared" si="11"/>
        <v>302098.32923076919</v>
      </c>
      <c r="D26" s="76">
        <f t="shared" si="12"/>
        <v>167785.90333333335</v>
      </c>
      <c r="E26" s="76">
        <f t="shared" si="13"/>
        <v>159527.83666666667</v>
      </c>
      <c r="F26" s="76">
        <f t="shared" si="14"/>
        <v>150021.98666666666</v>
      </c>
      <c r="G26" s="76">
        <f t="shared" si="15"/>
        <v>177210.65333333335</v>
      </c>
      <c r="H26" s="153">
        <f t="shared" si="16"/>
        <v>0.18123121330926706</v>
      </c>
      <c r="I26" s="181">
        <v>154814.17000000001</v>
      </c>
      <c r="J26" s="181">
        <v>165439.09</v>
      </c>
      <c r="K26" s="181">
        <v>183104.45</v>
      </c>
      <c r="L26" s="181">
        <v>170680.95</v>
      </c>
      <c r="M26" s="181">
        <v>154948.34</v>
      </c>
      <c r="N26" s="181">
        <v>152954.22</v>
      </c>
      <c r="O26" s="181">
        <v>142612.87</v>
      </c>
      <c r="P26" s="181">
        <v>135750.03999999998</v>
      </c>
      <c r="Q26" s="181">
        <v>171703.05</v>
      </c>
      <c r="R26" s="181">
        <v>201006.76</v>
      </c>
      <c r="S26" s="181">
        <v>166583.42000000001</v>
      </c>
      <c r="T26" s="211">
        <v>164041.78</v>
      </c>
      <c r="U26" s="213">
        <f t="shared" si="17"/>
        <v>1963639.14</v>
      </c>
      <c r="V26" s="79"/>
      <c r="W26" s="78">
        <f t="shared" si="18"/>
        <v>1.0370721832427137</v>
      </c>
      <c r="X26" s="79">
        <f t="shared" si="19"/>
        <v>1.0295361175823299</v>
      </c>
      <c r="Y26" s="79">
        <f t="shared" si="20"/>
        <v>0.99638472268487688</v>
      </c>
      <c r="Z26" s="79">
        <f t="shared" si="21"/>
        <v>0.96615302050305585</v>
      </c>
      <c r="AA26" s="79">
        <f t="shared" si="22"/>
        <v>1.1598188382874286</v>
      </c>
      <c r="AB26" s="153">
        <f t="shared" si="23"/>
        <v>0.20045046040795378</v>
      </c>
      <c r="AC26" s="105">
        <f t="shared" si="0"/>
        <v>0.949098928989621</v>
      </c>
      <c r="AD26" s="79">
        <f t="shared" si="1"/>
        <v>1.0195611499707269</v>
      </c>
      <c r="AE26" s="79">
        <f t="shared" si="2"/>
        <v>1.1196652092824166</v>
      </c>
      <c r="AF26" s="79">
        <f t="shared" si="3"/>
        <v>1.057024703820453</v>
      </c>
      <c r="AG26" s="79">
        <f t="shared" si="4"/>
        <v>0.96831213793362036</v>
      </c>
      <c r="AH26" s="79">
        <f t="shared" si="5"/>
        <v>0.96301798171607023</v>
      </c>
      <c r="AI26" s="79">
        <f t="shared" si="6"/>
        <v>0.91924088899202017</v>
      </c>
      <c r="AJ26" s="79">
        <f t="shared" si="7"/>
        <v>0.87579540909149545</v>
      </c>
      <c r="AK26" s="79">
        <f t="shared" si="8"/>
        <v>1.1028592257641836</v>
      </c>
      <c r="AL26" s="79">
        <f t="shared" si="9"/>
        <v>1.2979985664378564</v>
      </c>
      <c r="AM26" s="79">
        <f t="shared" si="10"/>
        <v>1.0965062334619082</v>
      </c>
      <c r="AN26" s="209">
        <f t="shared" si="24"/>
        <v>0</v>
      </c>
      <c r="AO26" s="214">
        <f t="shared" si="25"/>
        <v>11.369080435460372</v>
      </c>
    </row>
    <row r="27" spans="1:41" x14ac:dyDescent="0.25">
      <c r="A27" s="1" t="s">
        <v>40</v>
      </c>
      <c r="B27" t="s">
        <v>41</v>
      </c>
      <c r="C27" s="75">
        <f t="shared" si="11"/>
        <v>341858.94000000006</v>
      </c>
      <c r="D27" s="76">
        <f t="shared" si="12"/>
        <v>166725.28</v>
      </c>
      <c r="E27" s="76">
        <f t="shared" si="13"/>
        <v>200738.66</v>
      </c>
      <c r="F27" s="76">
        <f t="shared" si="14"/>
        <v>173681.51333333334</v>
      </c>
      <c r="G27" s="76">
        <f t="shared" si="15"/>
        <v>199548.91666666666</v>
      </c>
      <c r="H27" s="153">
        <f t="shared" si="16"/>
        <v>0.14893584721183328</v>
      </c>
      <c r="I27" s="181">
        <v>120742.68</v>
      </c>
      <c r="J27" s="181">
        <v>142947.74999999997</v>
      </c>
      <c r="K27" s="181">
        <v>236485.41</v>
      </c>
      <c r="L27" s="181">
        <v>176184.74000000002</v>
      </c>
      <c r="M27" s="181">
        <v>220717.14</v>
      </c>
      <c r="N27" s="181">
        <v>205314.1</v>
      </c>
      <c r="O27" s="181">
        <v>184102.74</v>
      </c>
      <c r="P27" s="181">
        <v>158208.79</v>
      </c>
      <c r="Q27" s="181">
        <v>178733.01</v>
      </c>
      <c r="R27" s="181">
        <v>218584.03000000003</v>
      </c>
      <c r="S27" s="181">
        <v>227078.00000000003</v>
      </c>
      <c r="T27" s="211">
        <v>152984.72</v>
      </c>
      <c r="U27" s="213">
        <f t="shared" si="17"/>
        <v>2222083.1100000003</v>
      </c>
      <c r="V27" s="79"/>
      <c r="W27" s="78">
        <f t="shared" si="18"/>
        <v>1.1735662298086293</v>
      </c>
      <c r="X27" s="79">
        <f t="shared" si="19"/>
        <v>1.0230281213375685</v>
      </c>
      <c r="Y27" s="79">
        <f t="shared" si="20"/>
        <v>1.253780771152565</v>
      </c>
      <c r="Z27" s="79">
        <f t="shared" si="21"/>
        <v>1.1185221742555809</v>
      </c>
      <c r="AA27" s="79">
        <f t="shared" si="22"/>
        <v>1.3060196345786748</v>
      </c>
      <c r="AB27" s="153">
        <f t="shared" si="23"/>
        <v>0.16762963188269431</v>
      </c>
      <c r="AC27" s="105">
        <f t="shared" si="0"/>
        <v>0.74022131353568288</v>
      </c>
      <c r="AD27" s="79">
        <f t="shared" si="1"/>
        <v>0.88095245431855285</v>
      </c>
      <c r="AE27" s="79">
        <f t="shared" si="2"/>
        <v>1.4460843856055279</v>
      </c>
      <c r="AF27" s="79">
        <f t="shared" si="3"/>
        <v>1.0911095972701319</v>
      </c>
      <c r="AG27" s="79">
        <f t="shared" si="4"/>
        <v>1.3793183309482</v>
      </c>
      <c r="AH27" s="79">
        <f t="shared" si="5"/>
        <v>1.2926820208023775</v>
      </c>
      <c r="AI27" s="79">
        <f t="shared" si="6"/>
        <v>1.1866724678036895</v>
      </c>
      <c r="AJ27" s="79">
        <f t="shared" si="7"/>
        <v>1.0206887007909575</v>
      </c>
      <c r="AK27" s="79">
        <f t="shared" si="8"/>
        <v>1.1480130901990506</v>
      </c>
      <c r="AL27" s="79">
        <f t="shared" si="9"/>
        <v>1.4115035613041542</v>
      </c>
      <c r="AM27" s="79">
        <f t="shared" si="10"/>
        <v>1.4947012282618715</v>
      </c>
      <c r="AN27" s="209">
        <f t="shared" si="24"/>
        <v>1.8693364072594473E-2</v>
      </c>
      <c r="AO27" s="214">
        <f t="shared" si="25"/>
        <v>13.110640514912792</v>
      </c>
    </row>
    <row r="28" spans="1:41" x14ac:dyDescent="0.25">
      <c r="A28" s="1" t="s">
        <v>42</v>
      </c>
      <c r="B28" t="s">
        <v>43</v>
      </c>
      <c r="C28" s="75">
        <f t="shared" si="11"/>
        <v>3265297.1461538458</v>
      </c>
      <c r="D28" s="76">
        <f t="shared" si="12"/>
        <v>1440876.3466666667</v>
      </c>
      <c r="E28" s="76">
        <f t="shared" si="13"/>
        <v>1652080.6266666662</v>
      </c>
      <c r="F28" s="76">
        <f t="shared" si="14"/>
        <v>2040957.9833333332</v>
      </c>
      <c r="G28" s="76">
        <f t="shared" si="15"/>
        <v>1940895.5266666666</v>
      </c>
      <c r="H28" s="153">
        <f t="shared" si="16"/>
        <v>-4.9027200698782906E-2</v>
      </c>
      <c r="I28" s="181">
        <v>1487250.21</v>
      </c>
      <c r="J28" s="181">
        <v>1233984.4099999999</v>
      </c>
      <c r="K28" s="181">
        <v>1601394.42</v>
      </c>
      <c r="L28" s="181">
        <v>1460889.2099999997</v>
      </c>
      <c r="M28" s="181">
        <v>1769865.18</v>
      </c>
      <c r="N28" s="181">
        <v>1725487.4899999998</v>
      </c>
      <c r="O28" s="181">
        <v>2186292.15</v>
      </c>
      <c r="P28" s="181">
        <v>1659812.0899999999</v>
      </c>
      <c r="Q28" s="181">
        <v>2276769.71</v>
      </c>
      <c r="R28" s="181">
        <v>1922241.82</v>
      </c>
      <c r="S28" s="181">
        <v>1863372.9000000001</v>
      </c>
      <c r="T28" s="211">
        <v>2037071.8599999999</v>
      </c>
      <c r="U28" s="213">
        <f t="shared" si="17"/>
        <v>21224431.449999999</v>
      </c>
      <c r="V28" s="79"/>
      <c r="W28" s="78">
        <f t="shared" si="18"/>
        <v>11.209425914140626</v>
      </c>
      <c r="X28" s="79">
        <f t="shared" si="19"/>
        <v>8.8412328472930977</v>
      </c>
      <c r="Y28" s="79">
        <f t="shared" si="20"/>
        <v>10.318624833444368</v>
      </c>
      <c r="Z28" s="79">
        <f t="shared" si="21"/>
        <v>13.143924861484695</v>
      </c>
      <c r="AA28" s="79">
        <f t="shared" si="22"/>
        <v>12.702888639214617</v>
      </c>
      <c r="AB28" s="153">
        <f t="shared" si="23"/>
        <v>-3.3554377928805376E-2</v>
      </c>
      <c r="AC28" s="105">
        <f t="shared" si="0"/>
        <v>9.1176898177381869</v>
      </c>
      <c r="AD28" s="79">
        <f t="shared" si="1"/>
        <v>7.60474785073799</v>
      </c>
      <c r="AE28" s="79">
        <f t="shared" si="2"/>
        <v>9.7923650594673912</v>
      </c>
      <c r="AF28" s="79">
        <f t="shared" si="3"/>
        <v>9.0472661683377389</v>
      </c>
      <c r="AG28" s="79">
        <f t="shared" si="4"/>
        <v>11.060343959154849</v>
      </c>
      <c r="AH28" s="79">
        <f t="shared" si="5"/>
        <v>10.863874694638223</v>
      </c>
      <c r="AI28" s="79">
        <f t="shared" si="6"/>
        <v>14.092200371272769</v>
      </c>
      <c r="AJ28" s="79">
        <f t="shared" si="7"/>
        <v>10.708326924813873</v>
      </c>
      <c r="AK28" s="79">
        <f t="shared" si="8"/>
        <v>14.623831548792785</v>
      </c>
      <c r="AL28" s="79">
        <f t="shared" si="9"/>
        <v>12.412851820042748</v>
      </c>
      <c r="AM28" s="79">
        <f t="shared" si="10"/>
        <v>12.265326285857217</v>
      </c>
      <c r="AN28" s="209">
        <f t="shared" si="24"/>
        <v>298.51099410765653</v>
      </c>
      <c r="AO28" s="214">
        <f t="shared" si="25"/>
        <v>420.0998186085103</v>
      </c>
    </row>
    <row r="29" spans="1:41" x14ac:dyDescent="0.25">
      <c r="A29" s="1" t="s">
        <v>44</v>
      </c>
      <c r="B29" t="s">
        <v>45</v>
      </c>
      <c r="C29" s="75">
        <f t="shared" si="11"/>
        <v>106726.47538461538</v>
      </c>
      <c r="D29" s="76">
        <f t="shared" si="12"/>
        <v>13681.673333333334</v>
      </c>
      <c r="E29" s="76">
        <f t="shared" si="13"/>
        <v>36309.746666666666</v>
      </c>
      <c r="F29" s="76">
        <f t="shared" si="14"/>
        <v>87628.866666666654</v>
      </c>
      <c r="G29" s="76">
        <f t="shared" si="15"/>
        <v>93620.409999999989</v>
      </c>
      <c r="H29" s="153">
        <f t="shared" si="16"/>
        <v>6.8374082208830761E-2</v>
      </c>
      <c r="I29" s="181">
        <v>15308.12</v>
      </c>
      <c r="J29" s="181">
        <v>10213.06</v>
      </c>
      <c r="K29" s="181">
        <v>15523.840000000002</v>
      </c>
      <c r="L29" s="181">
        <v>26596.9</v>
      </c>
      <c r="M29" s="181">
        <v>49556.63</v>
      </c>
      <c r="N29" s="181">
        <v>32775.710000000006</v>
      </c>
      <c r="O29" s="181">
        <v>90169.37</v>
      </c>
      <c r="P29" s="181">
        <v>70941.36</v>
      </c>
      <c r="Q29" s="181">
        <v>101775.87</v>
      </c>
      <c r="R29" s="181">
        <v>81416.539999999994</v>
      </c>
      <c r="S29" s="181">
        <v>81377.76999999999</v>
      </c>
      <c r="T29" s="211">
        <v>118066.92</v>
      </c>
      <c r="U29" s="213">
        <f t="shared" si="17"/>
        <v>693722.09</v>
      </c>
      <c r="V29" s="79"/>
      <c r="W29" s="78">
        <f t="shared" si="18"/>
        <v>0.36638090359107339</v>
      </c>
      <c r="X29" s="79">
        <f t="shared" si="19"/>
        <v>8.3950895550778559E-2</v>
      </c>
      <c r="Y29" s="79">
        <f t="shared" si="20"/>
        <v>0.22678472684876749</v>
      </c>
      <c r="Z29" s="79">
        <f t="shared" si="21"/>
        <v>0.56433657555390015</v>
      </c>
      <c r="AA29" s="79">
        <f t="shared" si="22"/>
        <v>0.61273243523316057</v>
      </c>
      <c r="AB29" s="153">
        <f t="shared" si="23"/>
        <v>8.5757085001551686E-2</v>
      </c>
      <c r="AC29" s="105">
        <f t="shared" si="0"/>
        <v>9.3847483708013268E-2</v>
      </c>
      <c r="AD29" s="79">
        <f t="shared" si="1"/>
        <v>6.2940621822327666E-2</v>
      </c>
      <c r="AE29" s="79">
        <f t="shared" si="2"/>
        <v>9.4926712936068747E-2</v>
      </c>
      <c r="AF29" s="79">
        <f t="shared" si="3"/>
        <v>0.16471422466913974</v>
      </c>
      <c r="AG29" s="79">
        <f t="shared" si="4"/>
        <v>0.30969216155581525</v>
      </c>
      <c r="AH29" s="79">
        <f t="shared" si="5"/>
        <v>0.20635977283602391</v>
      </c>
      <c r="AI29" s="79">
        <f t="shared" si="6"/>
        <v>0.5812054118162715</v>
      </c>
      <c r="AJ29" s="79">
        <f t="shared" si="7"/>
        <v>0.45768028799628391</v>
      </c>
      <c r="AK29" s="79">
        <f t="shared" si="8"/>
        <v>0.65371265792702116</v>
      </c>
      <c r="AL29" s="79">
        <f t="shared" si="9"/>
        <v>0.52574625950057785</v>
      </c>
      <c r="AM29" s="79">
        <f t="shared" si="10"/>
        <v>0.53565494135148295</v>
      </c>
      <c r="AN29" s="209">
        <f t="shared" si="24"/>
        <v>0.71973688654195289</v>
      </c>
      <c r="AO29" s="214">
        <f t="shared" si="25"/>
        <v>4.406217422660978</v>
      </c>
    </row>
    <row r="30" spans="1:41" x14ac:dyDescent="0.25">
      <c r="A30" s="1" t="s">
        <v>46</v>
      </c>
      <c r="B30" t="s">
        <v>47</v>
      </c>
      <c r="C30" s="75">
        <f t="shared" si="11"/>
        <v>59507.881538461537</v>
      </c>
      <c r="D30" s="76">
        <f t="shared" si="12"/>
        <v>12491.936666666666</v>
      </c>
      <c r="E30" s="76">
        <f t="shared" si="13"/>
        <v>11329.426666666666</v>
      </c>
      <c r="F30" s="76">
        <f t="shared" si="14"/>
        <v>69971.463333333333</v>
      </c>
      <c r="G30" s="76">
        <f t="shared" si="15"/>
        <v>35140.916666666664</v>
      </c>
      <c r="H30" s="153">
        <f t="shared" si="16"/>
        <v>-0.49778216729210423</v>
      </c>
      <c r="I30" s="181">
        <v>11360.41</v>
      </c>
      <c r="J30" s="181">
        <v>7618.0999999999995</v>
      </c>
      <c r="K30" s="181">
        <v>18497.3</v>
      </c>
      <c r="L30" s="181">
        <v>10342.41</v>
      </c>
      <c r="M30" s="181">
        <v>13468.68</v>
      </c>
      <c r="N30" s="181">
        <v>10177.189999999999</v>
      </c>
      <c r="O30" s="181">
        <v>38577.730000000003</v>
      </c>
      <c r="P30" s="181">
        <v>52566.26</v>
      </c>
      <c r="Q30" s="181">
        <v>118770.4</v>
      </c>
      <c r="R30" s="181">
        <v>30131.42</v>
      </c>
      <c r="S30" s="181">
        <v>33327.75</v>
      </c>
      <c r="T30" s="211">
        <v>41963.58</v>
      </c>
      <c r="U30" s="213">
        <f t="shared" si="17"/>
        <v>386801.23</v>
      </c>
      <c r="V30" s="79"/>
      <c r="W30" s="78">
        <f t="shared" si="18"/>
        <v>0.20428437583346756</v>
      </c>
      <c r="X30" s="79">
        <f t="shared" si="19"/>
        <v>7.6650658496227375E-2</v>
      </c>
      <c r="Y30" s="79">
        <f t="shared" si="20"/>
        <v>7.0761742171885411E-2</v>
      </c>
      <c r="Z30" s="79">
        <f t="shared" si="21"/>
        <v>0.45062155321756941</v>
      </c>
      <c r="AA30" s="79">
        <f t="shared" si="22"/>
        <v>0.2299923643305154</v>
      </c>
      <c r="AB30" s="153">
        <f t="shared" si="23"/>
        <v>-0.48961082156789265</v>
      </c>
      <c r="AC30" s="105">
        <f t="shared" si="0"/>
        <v>6.9645775731530121E-2</v>
      </c>
      <c r="AD30" s="79">
        <f t="shared" si="1"/>
        <v>4.6948510153144545E-2</v>
      </c>
      <c r="AE30" s="79">
        <f t="shared" si="2"/>
        <v>0.11310912037178585</v>
      </c>
      <c r="AF30" s="79">
        <f t="shared" si="3"/>
        <v>6.4050398518637794E-2</v>
      </c>
      <c r="AG30" s="79">
        <f t="shared" si="4"/>
        <v>8.4169254900980511E-2</v>
      </c>
      <c r="AH30" s="79">
        <f t="shared" si="5"/>
        <v>6.4076800060442737E-2</v>
      </c>
      <c r="AI30" s="79">
        <f t="shared" si="6"/>
        <v>0.2486607752897346</v>
      </c>
      <c r="AJ30" s="79">
        <f t="shared" si="7"/>
        <v>0.3391327853834144</v>
      </c>
      <c r="AK30" s="79">
        <f t="shared" si="8"/>
        <v>0.76286956689297247</v>
      </c>
      <c r="AL30" s="79">
        <f t="shared" si="9"/>
        <v>0.19457325696278549</v>
      </c>
      <c r="AM30" s="79">
        <f t="shared" si="10"/>
        <v>0.21937408670238676</v>
      </c>
      <c r="AN30" s="209">
        <f t="shared" si="24"/>
        <v>0.27429915876565975</v>
      </c>
      <c r="AO30" s="214">
        <f t="shared" si="25"/>
        <v>2.4809094897334751</v>
      </c>
    </row>
    <row r="31" spans="1:41" x14ac:dyDescent="0.25">
      <c r="A31" s="1" t="s">
        <v>48</v>
      </c>
      <c r="B31" t="s">
        <v>49</v>
      </c>
      <c r="C31" s="75">
        <f t="shared" si="11"/>
        <v>0</v>
      </c>
      <c r="D31" s="76">
        <f t="shared" si="12"/>
        <v>0</v>
      </c>
      <c r="E31" s="76">
        <f t="shared" si="13"/>
        <v>0</v>
      </c>
      <c r="F31" s="76">
        <f t="shared" si="14"/>
        <v>0</v>
      </c>
      <c r="G31" s="76">
        <f t="shared" si="15"/>
        <v>0</v>
      </c>
      <c r="H31" s="153">
        <f t="shared" si="16"/>
        <v>0</v>
      </c>
      <c r="I31" s="181">
        <v>0</v>
      </c>
      <c r="J31" s="181">
        <v>0</v>
      </c>
      <c r="K31" s="181">
        <v>0</v>
      </c>
      <c r="L31" s="181">
        <v>0</v>
      </c>
      <c r="M31" s="181">
        <v>0</v>
      </c>
      <c r="N31" s="181">
        <v>0</v>
      </c>
      <c r="O31" s="181">
        <v>0</v>
      </c>
      <c r="P31" s="181">
        <v>0</v>
      </c>
      <c r="Q31" s="181">
        <v>0</v>
      </c>
      <c r="R31" s="181">
        <v>0</v>
      </c>
      <c r="S31" s="181">
        <v>0</v>
      </c>
      <c r="T31" s="211">
        <v>0</v>
      </c>
      <c r="U31" s="213">
        <f t="shared" si="17"/>
        <v>0</v>
      </c>
      <c r="V31" s="79"/>
      <c r="W31" s="78">
        <f t="shared" si="18"/>
        <v>0</v>
      </c>
      <c r="X31" s="79">
        <f t="shared" si="19"/>
        <v>0</v>
      </c>
      <c r="Y31" s="79">
        <f t="shared" si="20"/>
        <v>0</v>
      </c>
      <c r="Z31" s="79">
        <f t="shared" si="21"/>
        <v>0</v>
      </c>
      <c r="AA31" s="79">
        <f t="shared" si="22"/>
        <v>0</v>
      </c>
      <c r="AB31" s="153">
        <f t="shared" si="23"/>
        <v>0</v>
      </c>
      <c r="AC31" s="105">
        <f t="shared" si="0"/>
        <v>0</v>
      </c>
      <c r="AD31" s="79">
        <f t="shared" si="1"/>
        <v>0</v>
      </c>
      <c r="AE31" s="79">
        <f t="shared" si="2"/>
        <v>0</v>
      </c>
      <c r="AF31" s="79">
        <f t="shared" si="3"/>
        <v>0</v>
      </c>
      <c r="AG31" s="79">
        <f t="shared" si="4"/>
        <v>0</v>
      </c>
      <c r="AH31" s="79">
        <f t="shared" si="5"/>
        <v>0</v>
      </c>
      <c r="AI31" s="79">
        <f t="shared" si="6"/>
        <v>0</v>
      </c>
      <c r="AJ31" s="79">
        <f t="shared" si="7"/>
        <v>0</v>
      </c>
      <c r="AK31" s="79">
        <f t="shared" si="8"/>
        <v>0</v>
      </c>
      <c r="AL31" s="79">
        <f t="shared" si="9"/>
        <v>0</v>
      </c>
      <c r="AM31" s="79">
        <f t="shared" si="10"/>
        <v>0</v>
      </c>
      <c r="AN31" s="209">
        <f t="shared" si="24"/>
        <v>0</v>
      </c>
      <c r="AO31" s="214">
        <f t="shared" si="25"/>
        <v>0</v>
      </c>
    </row>
    <row r="32" spans="1:41" x14ac:dyDescent="0.25">
      <c r="A32" s="1" t="s">
        <v>50</v>
      </c>
      <c r="B32" t="s">
        <v>51</v>
      </c>
      <c r="C32" s="75">
        <f t="shared" si="11"/>
        <v>0</v>
      </c>
      <c r="D32" s="76">
        <f t="shared" si="12"/>
        <v>0</v>
      </c>
      <c r="E32" s="76">
        <f t="shared" si="13"/>
        <v>0</v>
      </c>
      <c r="F32" s="76">
        <f t="shared" si="14"/>
        <v>0</v>
      </c>
      <c r="G32" s="76">
        <f t="shared" si="15"/>
        <v>0</v>
      </c>
      <c r="H32" s="153">
        <f t="shared" si="16"/>
        <v>0</v>
      </c>
      <c r="I32" s="181">
        <v>0</v>
      </c>
      <c r="J32" s="181">
        <v>0</v>
      </c>
      <c r="K32" s="181">
        <v>0</v>
      </c>
      <c r="L32" s="181">
        <v>0</v>
      </c>
      <c r="M32" s="181">
        <v>0</v>
      </c>
      <c r="N32" s="181">
        <v>0</v>
      </c>
      <c r="O32" s="181">
        <v>0</v>
      </c>
      <c r="P32" s="181">
        <v>0</v>
      </c>
      <c r="Q32" s="181">
        <v>0</v>
      </c>
      <c r="R32" s="181">
        <v>0</v>
      </c>
      <c r="S32" s="181">
        <v>0</v>
      </c>
      <c r="T32" s="211">
        <v>0</v>
      </c>
      <c r="U32" s="213">
        <f t="shared" si="17"/>
        <v>0</v>
      </c>
      <c r="V32" s="79"/>
      <c r="W32" s="78">
        <f t="shared" si="18"/>
        <v>0</v>
      </c>
      <c r="X32" s="79">
        <f t="shared" si="19"/>
        <v>0</v>
      </c>
      <c r="Y32" s="79">
        <f t="shared" si="20"/>
        <v>0</v>
      </c>
      <c r="Z32" s="79">
        <f t="shared" si="21"/>
        <v>0</v>
      </c>
      <c r="AA32" s="79">
        <f t="shared" si="22"/>
        <v>0</v>
      </c>
      <c r="AB32" s="153">
        <f t="shared" si="23"/>
        <v>0</v>
      </c>
      <c r="AC32" s="105">
        <f t="shared" si="0"/>
        <v>0</v>
      </c>
      <c r="AD32" s="79">
        <f t="shared" si="1"/>
        <v>0</v>
      </c>
      <c r="AE32" s="79">
        <f t="shared" si="2"/>
        <v>0</v>
      </c>
      <c r="AF32" s="79">
        <f t="shared" si="3"/>
        <v>0</v>
      </c>
      <c r="AG32" s="79">
        <f t="shared" si="4"/>
        <v>0</v>
      </c>
      <c r="AH32" s="79">
        <f t="shared" si="5"/>
        <v>0</v>
      </c>
      <c r="AI32" s="79">
        <f t="shared" si="6"/>
        <v>0</v>
      </c>
      <c r="AJ32" s="79">
        <f t="shared" si="7"/>
        <v>0</v>
      </c>
      <c r="AK32" s="79">
        <f t="shared" si="8"/>
        <v>0</v>
      </c>
      <c r="AL32" s="79">
        <f t="shared" si="9"/>
        <v>0</v>
      </c>
      <c r="AM32" s="79">
        <f t="shared" si="10"/>
        <v>0</v>
      </c>
      <c r="AN32" s="209">
        <f t="shared" si="24"/>
        <v>0</v>
      </c>
      <c r="AO32" s="214">
        <f t="shared" si="25"/>
        <v>0</v>
      </c>
    </row>
    <row r="33" spans="1:41" x14ac:dyDescent="0.25">
      <c r="A33" s="1" t="s">
        <v>52</v>
      </c>
      <c r="B33" t="s">
        <v>53</v>
      </c>
      <c r="C33" s="75">
        <f t="shared" si="11"/>
        <v>427948.31384615385</v>
      </c>
      <c r="D33" s="76">
        <f t="shared" si="12"/>
        <v>100881.04999999999</v>
      </c>
      <c r="E33" s="76">
        <f t="shared" si="13"/>
        <v>98745.68</v>
      </c>
      <c r="F33" s="76">
        <f t="shared" si="14"/>
        <v>137101.81333333332</v>
      </c>
      <c r="G33" s="76">
        <f t="shared" si="15"/>
        <v>590492.80333333334</v>
      </c>
      <c r="H33" s="153">
        <f t="shared" si="16"/>
        <v>3.3069656700869312</v>
      </c>
      <c r="I33" s="181">
        <v>79646.849999999991</v>
      </c>
      <c r="J33" s="181">
        <v>95040.02</v>
      </c>
      <c r="K33" s="181">
        <v>127956.27999999998</v>
      </c>
      <c r="L33" s="181">
        <v>87562.33</v>
      </c>
      <c r="M33" s="181">
        <v>115682.48</v>
      </c>
      <c r="N33" s="181">
        <v>92992.23</v>
      </c>
      <c r="O33" s="181">
        <v>105896.06</v>
      </c>
      <c r="P33" s="181">
        <v>215093.54</v>
      </c>
      <c r="Q33" s="181">
        <v>90315.839999999997</v>
      </c>
      <c r="R33" s="181">
        <v>72274.86</v>
      </c>
      <c r="S33" s="181">
        <v>99410.03</v>
      </c>
      <c r="T33" s="211">
        <v>1599793.52</v>
      </c>
      <c r="U33" s="213">
        <f t="shared" si="17"/>
        <v>2781664.04</v>
      </c>
      <c r="V33" s="79"/>
      <c r="W33" s="78">
        <f t="shared" si="18"/>
        <v>1.4691021075341506</v>
      </c>
      <c r="X33" s="79">
        <f t="shared" si="19"/>
        <v>0.61900721390338231</v>
      </c>
      <c r="Y33" s="79">
        <f t="shared" si="20"/>
        <v>0.61674933377748165</v>
      </c>
      <c r="Z33" s="79">
        <f t="shared" si="21"/>
        <v>0.88294612017611462</v>
      </c>
      <c r="AA33" s="79">
        <f t="shared" si="22"/>
        <v>3.8646924679574588</v>
      </c>
      <c r="AB33" s="153">
        <f t="shared" si="23"/>
        <v>3.3770422448728783</v>
      </c>
      <c r="AC33" s="105">
        <f t="shared" si="0"/>
        <v>0.48828049804741375</v>
      </c>
      <c r="AD33" s="79">
        <f t="shared" si="1"/>
        <v>0.58570868640803631</v>
      </c>
      <c r="AE33" s="79">
        <f t="shared" si="2"/>
        <v>0.7824397223835875</v>
      </c>
      <c r="AF33" s="79">
        <f t="shared" si="3"/>
        <v>0.54227226842877763</v>
      </c>
      <c r="AG33" s="79">
        <f t="shared" si="4"/>
        <v>0.72292965210381266</v>
      </c>
      <c r="AH33" s="79">
        <f t="shared" si="5"/>
        <v>0.58549015286977102</v>
      </c>
      <c r="AI33" s="79">
        <f t="shared" si="6"/>
        <v>0.68257506026736792</v>
      </c>
      <c r="AJ33" s="79">
        <f t="shared" si="7"/>
        <v>1.3876823524857744</v>
      </c>
      <c r="AK33" s="79">
        <f t="shared" si="8"/>
        <v>0.58010418205525116</v>
      </c>
      <c r="AL33" s="79">
        <f t="shared" si="9"/>
        <v>0.46671397852239782</v>
      </c>
      <c r="AM33" s="79">
        <f t="shared" si="10"/>
        <v>0.65434913969010411</v>
      </c>
      <c r="AN33" s="209">
        <f t="shared" si="24"/>
        <v>38.123380321698008</v>
      </c>
      <c r="AO33" s="214">
        <f t="shared" si="25"/>
        <v>45.601926014960299</v>
      </c>
    </row>
    <row r="34" spans="1:41" x14ac:dyDescent="0.25">
      <c r="A34" s="1" t="s">
        <v>54</v>
      </c>
      <c r="B34" t="s">
        <v>55</v>
      </c>
      <c r="C34" s="75">
        <f t="shared" si="11"/>
        <v>3218121.7446153844</v>
      </c>
      <c r="D34" s="76">
        <f t="shared" si="12"/>
        <v>1377609.0533333335</v>
      </c>
      <c r="E34" s="76">
        <f t="shared" si="13"/>
        <v>1434621.6466666665</v>
      </c>
      <c r="F34" s="76">
        <f t="shared" si="14"/>
        <v>2327766.853333333</v>
      </c>
      <c r="G34" s="76">
        <f t="shared" si="15"/>
        <v>1832599.5599999998</v>
      </c>
      <c r="H34" s="153">
        <f t="shared" si="16"/>
        <v>-0.21272203125680728</v>
      </c>
      <c r="I34" s="181">
        <v>1788810.8900000001</v>
      </c>
      <c r="J34" s="181">
        <v>827728.51</v>
      </c>
      <c r="K34" s="181">
        <v>1516287.76</v>
      </c>
      <c r="L34" s="181">
        <v>1422999.79</v>
      </c>
      <c r="M34" s="181">
        <v>1306214.0999999999</v>
      </c>
      <c r="N34" s="181">
        <v>1574651.0499999998</v>
      </c>
      <c r="O34" s="181">
        <v>1581103.4899999998</v>
      </c>
      <c r="P34" s="181">
        <v>1651666.42</v>
      </c>
      <c r="Q34" s="181">
        <v>3750530.65</v>
      </c>
      <c r="R34" s="181">
        <v>1900311</v>
      </c>
      <c r="S34" s="181">
        <v>1529772.94</v>
      </c>
      <c r="T34" s="211">
        <v>2067714.74</v>
      </c>
      <c r="U34" s="213">
        <f t="shared" si="17"/>
        <v>20917791.34</v>
      </c>
      <c r="V34" s="79"/>
      <c r="W34" s="78">
        <f t="shared" si="18"/>
        <v>11.047477661088649</v>
      </c>
      <c r="X34" s="79">
        <f t="shared" si="19"/>
        <v>8.4530240511170618</v>
      </c>
      <c r="Y34" s="79">
        <f t="shared" si="20"/>
        <v>8.9604116838774139</v>
      </c>
      <c r="Z34" s="79">
        <f t="shared" si="21"/>
        <v>14.990995828977336</v>
      </c>
      <c r="AA34" s="79">
        <f t="shared" si="22"/>
        <v>11.994106746659394</v>
      </c>
      <c r="AB34" s="153">
        <f t="shared" si="23"/>
        <v>-0.199912608642383</v>
      </c>
      <c r="AC34" s="105">
        <f t="shared" si="0"/>
        <v>10.966428330584796</v>
      </c>
      <c r="AD34" s="79">
        <f t="shared" si="1"/>
        <v>5.1010908698733557</v>
      </c>
      <c r="AE34" s="79">
        <f t="shared" si="2"/>
        <v>9.2719464334851871</v>
      </c>
      <c r="AF34" s="79">
        <f t="shared" si="3"/>
        <v>8.8126175273884808</v>
      </c>
      <c r="AG34" s="79">
        <f t="shared" si="4"/>
        <v>8.1628687843318595</v>
      </c>
      <c r="AH34" s="79">
        <f t="shared" si="5"/>
        <v>9.9141905079708863</v>
      </c>
      <c r="AI34" s="79">
        <f t="shared" si="6"/>
        <v>10.191331103118431</v>
      </c>
      <c r="AJ34" s="79">
        <f t="shared" si="7"/>
        <v>10.655774893227184</v>
      </c>
      <c r="AK34" s="79">
        <f t="shared" si="8"/>
        <v>24.089888495654797</v>
      </c>
      <c r="AL34" s="79">
        <f t="shared" si="9"/>
        <v>12.27123383206659</v>
      </c>
      <c r="AM34" s="79">
        <f t="shared" si="10"/>
        <v>10.069462882268532</v>
      </c>
      <c r="AN34" s="209">
        <f t="shared" si="24"/>
        <v>0</v>
      </c>
      <c r="AO34" s="214">
        <f t="shared" si="25"/>
        <v>119.50683365997008</v>
      </c>
    </row>
    <row r="35" spans="1:41" x14ac:dyDescent="0.25">
      <c r="A35" s="1" t="s">
        <v>56</v>
      </c>
      <c r="B35" t="s">
        <v>57</v>
      </c>
      <c r="C35" s="75">
        <f t="shared" si="11"/>
        <v>366757.63538461539</v>
      </c>
      <c r="D35" s="76">
        <f t="shared" si="12"/>
        <v>65120.969999999994</v>
      </c>
      <c r="E35" s="76">
        <f t="shared" si="13"/>
        <v>67050.493333333332</v>
      </c>
      <c r="F35" s="76">
        <f t="shared" si="14"/>
        <v>331541.90999999997</v>
      </c>
      <c r="G35" s="76">
        <f t="shared" si="15"/>
        <v>330928.17</v>
      </c>
      <c r="H35" s="153">
        <f t="shared" si="16"/>
        <v>-1.8511686803034668E-3</v>
      </c>
      <c r="I35" s="181">
        <v>61465.59</v>
      </c>
      <c r="J35" s="181">
        <v>63299.96</v>
      </c>
      <c r="K35" s="181">
        <v>70597.36</v>
      </c>
      <c r="L35" s="181">
        <v>67875.290000000008</v>
      </c>
      <c r="M35" s="181">
        <v>69968.44</v>
      </c>
      <c r="N35" s="181">
        <v>63307.75</v>
      </c>
      <c r="O35" s="181">
        <v>306313.2</v>
      </c>
      <c r="P35" s="181">
        <v>313742.45999999996</v>
      </c>
      <c r="Q35" s="181">
        <v>374570.07</v>
      </c>
      <c r="R35" s="181">
        <v>362301.00000000006</v>
      </c>
      <c r="S35" s="181">
        <v>311410.55</v>
      </c>
      <c r="T35" s="211">
        <v>319072.95999999996</v>
      </c>
      <c r="U35" s="213">
        <f t="shared" si="17"/>
        <v>2383924.63</v>
      </c>
      <c r="V35" s="79"/>
      <c r="W35" s="78">
        <f t="shared" si="18"/>
        <v>1.2590408646673126</v>
      </c>
      <c r="X35" s="79">
        <f t="shared" si="19"/>
        <v>0.39958297625159273</v>
      </c>
      <c r="Y35" s="79">
        <f t="shared" si="20"/>
        <v>0.41878639240506332</v>
      </c>
      <c r="Z35" s="79">
        <f t="shared" si="21"/>
        <v>2.1351551521682661</v>
      </c>
      <c r="AA35" s="79">
        <f t="shared" si="22"/>
        <v>2.1658783965094082</v>
      </c>
      <c r="AB35" s="153">
        <f t="shared" si="23"/>
        <v>1.4389232702804925E-2</v>
      </c>
      <c r="AC35" s="105">
        <f t="shared" si="0"/>
        <v>0.37681903173795495</v>
      </c>
      <c r="AD35" s="79">
        <f t="shared" si="1"/>
        <v>0.39010236341786581</v>
      </c>
      <c r="AE35" s="79">
        <f t="shared" si="2"/>
        <v>0.43169572262818356</v>
      </c>
      <c r="AF35" s="79">
        <f t="shared" si="3"/>
        <v>0.42035070878722763</v>
      </c>
      <c r="AG35" s="79">
        <f t="shared" si="4"/>
        <v>0.43725082646435737</v>
      </c>
      <c r="AH35" s="79">
        <f t="shared" si="5"/>
        <v>0.39859313219331605</v>
      </c>
      <c r="AI35" s="79">
        <f t="shared" si="6"/>
        <v>1.9744053834551574</v>
      </c>
      <c r="AJ35" s="79">
        <f t="shared" si="7"/>
        <v>2.024118785564057</v>
      </c>
      <c r="AK35" s="79">
        <f t="shared" si="8"/>
        <v>2.4058865430441458</v>
      </c>
      <c r="AL35" s="79">
        <f t="shared" si="9"/>
        <v>2.3395540459385638</v>
      </c>
      <c r="AM35" s="79">
        <f t="shared" si="10"/>
        <v>2.049805492292097</v>
      </c>
      <c r="AN35" s="209">
        <f t="shared" si="24"/>
        <v>0</v>
      </c>
      <c r="AO35" s="214">
        <f t="shared" si="25"/>
        <v>13.248582035522926</v>
      </c>
    </row>
    <row r="36" spans="1:41" x14ac:dyDescent="0.25">
      <c r="A36" s="1" t="s">
        <v>58</v>
      </c>
      <c r="B36" t="s">
        <v>59</v>
      </c>
      <c r="C36" s="75">
        <f t="shared" si="11"/>
        <v>0</v>
      </c>
      <c r="D36" s="76">
        <f t="shared" si="12"/>
        <v>0</v>
      </c>
      <c r="E36" s="76">
        <f t="shared" si="13"/>
        <v>0</v>
      </c>
      <c r="F36" s="76">
        <f t="shared" si="14"/>
        <v>0</v>
      </c>
      <c r="G36" s="76">
        <f t="shared" si="15"/>
        <v>0</v>
      </c>
      <c r="H36" s="153">
        <f t="shared" si="16"/>
        <v>0</v>
      </c>
      <c r="I36" s="181">
        <v>0</v>
      </c>
      <c r="J36" s="181">
        <v>0</v>
      </c>
      <c r="K36" s="181">
        <v>0</v>
      </c>
      <c r="L36" s="181">
        <v>0</v>
      </c>
      <c r="M36" s="181">
        <v>0</v>
      </c>
      <c r="N36" s="181">
        <v>0</v>
      </c>
      <c r="O36" s="181">
        <v>0</v>
      </c>
      <c r="P36" s="181">
        <v>0</v>
      </c>
      <c r="Q36" s="181">
        <v>0</v>
      </c>
      <c r="R36" s="181">
        <v>0</v>
      </c>
      <c r="S36" s="181">
        <v>0</v>
      </c>
      <c r="T36" s="211">
        <v>0</v>
      </c>
      <c r="U36" s="213">
        <f t="shared" si="17"/>
        <v>0</v>
      </c>
      <c r="V36" s="79"/>
      <c r="W36" s="78">
        <f t="shared" si="18"/>
        <v>0</v>
      </c>
      <c r="X36" s="79">
        <f t="shared" si="19"/>
        <v>0</v>
      </c>
      <c r="Y36" s="79">
        <f t="shared" si="20"/>
        <v>0</v>
      </c>
      <c r="Z36" s="79">
        <f t="shared" si="21"/>
        <v>0</v>
      </c>
      <c r="AA36" s="79">
        <f t="shared" si="22"/>
        <v>0</v>
      </c>
      <c r="AB36" s="153">
        <f t="shared" si="23"/>
        <v>0</v>
      </c>
      <c r="AC36" s="105">
        <f t="shared" si="0"/>
        <v>0</v>
      </c>
      <c r="AD36" s="79">
        <f t="shared" si="1"/>
        <v>0</v>
      </c>
      <c r="AE36" s="79">
        <f t="shared" si="2"/>
        <v>0</v>
      </c>
      <c r="AF36" s="79">
        <f t="shared" si="3"/>
        <v>0</v>
      </c>
      <c r="AG36" s="79">
        <f t="shared" si="4"/>
        <v>0</v>
      </c>
      <c r="AH36" s="79">
        <f t="shared" si="5"/>
        <v>0</v>
      </c>
      <c r="AI36" s="79">
        <f t="shared" si="6"/>
        <v>0</v>
      </c>
      <c r="AJ36" s="79">
        <f t="shared" si="7"/>
        <v>0</v>
      </c>
      <c r="AK36" s="79">
        <f t="shared" si="8"/>
        <v>0</v>
      </c>
      <c r="AL36" s="79">
        <f t="shared" si="9"/>
        <v>0</v>
      </c>
      <c r="AM36" s="79">
        <f t="shared" si="10"/>
        <v>0</v>
      </c>
      <c r="AN36" s="209">
        <f t="shared" si="24"/>
        <v>0</v>
      </c>
      <c r="AO36" s="214">
        <f t="shared" si="25"/>
        <v>0</v>
      </c>
    </row>
    <row r="37" spans="1:41" x14ac:dyDescent="0.25">
      <c r="A37" s="1" t="s">
        <v>60</v>
      </c>
      <c r="B37" t="s">
        <v>61</v>
      </c>
      <c r="C37" s="75">
        <f t="shared" si="11"/>
        <v>2788.7061538461535</v>
      </c>
      <c r="D37" s="76">
        <f t="shared" si="12"/>
        <v>2013.2033333333331</v>
      </c>
      <c r="E37" s="76">
        <f t="shared" si="13"/>
        <v>4028.9933333333333</v>
      </c>
      <c r="F37" s="76">
        <f t="shared" si="14"/>
        <v>0</v>
      </c>
      <c r="G37" s="76">
        <f t="shared" si="15"/>
        <v>0</v>
      </c>
      <c r="H37" s="153">
        <f t="shared" si="16"/>
        <v>0</v>
      </c>
      <c r="I37" s="181">
        <v>2561.9899999999998</v>
      </c>
      <c r="J37" s="181">
        <v>1918.1499999999999</v>
      </c>
      <c r="K37" s="181">
        <v>1559.47</v>
      </c>
      <c r="L37" s="181">
        <v>2772.49</v>
      </c>
      <c r="M37" s="181">
        <v>5164.3999999999996</v>
      </c>
      <c r="N37" s="181">
        <v>4150.09</v>
      </c>
      <c r="O37" s="181">
        <v>0</v>
      </c>
      <c r="P37" s="181">
        <v>0</v>
      </c>
      <c r="Q37" s="181">
        <v>0</v>
      </c>
      <c r="R37" s="181">
        <v>0</v>
      </c>
      <c r="S37" s="181">
        <v>0</v>
      </c>
      <c r="T37" s="211">
        <v>0</v>
      </c>
      <c r="U37" s="213">
        <f t="shared" si="17"/>
        <v>18126.589999999997</v>
      </c>
      <c r="V37" s="79"/>
      <c r="W37" s="78">
        <f t="shared" si="18"/>
        <v>9.5733385442936005E-3</v>
      </c>
      <c r="X37" s="79">
        <f t="shared" si="19"/>
        <v>1.2353037427620638E-2</v>
      </c>
      <c r="Y37" s="79">
        <f t="shared" si="20"/>
        <v>2.5164432045303133E-2</v>
      </c>
      <c r="Z37" s="79">
        <f t="shared" si="21"/>
        <v>0</v>
      </c>
      <c r="AA37" s="79">
        <f t="shared" si="22"/>
        <v>0</v>
      </c>
      <c r="AB37" s="153">
        <f t="shared" si="23"/>
        <v>0</v>
      </c>
      <c r="AC37" s="105">
        <f t="shared" si="0"/>
        <v>1.570645610206171E-2</v>
      </c>
      <c r="AD37" s="79">
        <f t="shared" si="1"/>
        <v>1.1821095122176686E-2</v>
      </c>
      <c r="AE37" s="79">
        <f t="shared" si="2"/>
        <v>9.5360014675757478E-3</v>
      </c>
      <c r="AF37" s="79">
        <f t="shared" si="3"/>
        <v>1.7169991267889987E-2</v>
      </c>
      <c r="AG37" s="79">
        <f t="shared" si="4"/>
        <v>3.2273667501984134E-2</v>
      </c>
      <c r="AH37" s="79">
        <f t="shared" si="5"/>
        <v>2.6129460800362658E-2</v>
      </c>
      <c r="AI37" s="79">
        <f t="shared" si="6"/>
        <v>0</v>
      </c>
      <c r="AJ37" s="79">
        <f t="shared" si="7"/>
        <v>0</v>
      </c>
      <c r="AK37" s="79">
        <f t="shared" si="8"/>
        <v>0</v>
      </c>
      <c r="AL37" s="79">
        <f t="shared" si="9"/>
        <v>0</v>
      </c>
      <c r="AM37" s="79">
        <f t="shared" si="10"/>
        <v>0</v>
      </c>
      <c r="AN37" s="209">
        <f t="shared" si="24"/>
        <v>0</v>
      </c>
      <c r="AO37" s="214">
        <f t="shared" si="25"/>
        <v>0.11263667226205093</v>
      </c>
    </row>
    <row r="38" spans="1:41" x14ac:dyDescent="0.25">
      <c r="A38" s="1" t="s">
        <v>62</v>
      </c>
      <c r="B38" t="s">
        <v>63</v>
      </c>
      <c r="C38" s="75">
        <f t="shared" si="11"/>
        <v>765.2523076923078</v>
      </c>
      <c r="D38" s="76">
        <f t="shared" si="12"/>
        <v>0</v>
      </c>
      <c r="E38" s="76">
        <f t="shared" si="13"/>
        <v>1658.0466666666669</v>
      </c>
      <c r="F38" s="76">
        <f t="shared" si="14"/>
        <v>0</v>
      </c>
      <c r="G38" s="76">
        <f t="shared" si="15"/>
        <v>0</v>
      </c>
      <c r="H38" s="153">
        <f t="shared" si="16"/>
        <v>0</v>
      </c>
      <c r="I38" s="181">
        <v>0</v>
      </c>
      <c r="J38" s="181">
        <v>0</v>
      </c>
      <c r="K38" s="181">
        <v>0</v>
      </c>
      <c r="L38" s="181">
        <v>0</v>
      </c>
      <c r="M38" s="181">
        <v>3809.05</v>
      </c>
      <c r="N38" s="181">
        <v>1165.0899999999999</v>
      </c>
      <c r="O38" s="181">
        <v>0</v>
      </c>
      <c r="P38" s="181">
        <v>0</v>
      </c>
      <c r="Q38" s="181">
        <v>0</v>
      </c>
      <c r="R38" s="181">
        <v>0</v>
      </c>
      <c r="S38" s="181">
        <v>0</v>
      </c>
      <c r="T38" s="211">
        <v>0</v>
      </c>
      <c r="U38" s="213">
        <f t="shared" si="17"/>
        <v>4974.1400000000003</v>
      </c>
      <c r="V38" s="79"/>
      <c r="W38" s="78">
        <f t="shared" si="18"/>
        <v>2.6270316803498387E-3</v>
      </c>
      <c r="X38" s="79">
        <f t="shared" si="19"/>
        <v>0</v>
      </c>
      <c r="Y38" s="79">
        <f t="shared" si="20"/>
        <v>1.0355887741505665E-2</v>
      </c>
      <c r="Z38" s="79">
        <f t="shared" si="21"/>
        <v>0</v>
      </c>
      <c r="AA38" s="79">
        <f t="shared" si="22"/>
        <v>0</v>
      </c>
      <c r="AB38" s="153">
        <f t="shared" si="23"/>
        <v>0</v>
      </c>
      <c r="AC38" s="105">
        <f t="shared" si="0"/>
        <v>0</v>
      </c>
      <c r="AD38" s="79">
        <f t="shared" si="1"/>
        <v>0</v>
      </c>
      <c r="AE38" s="79">
        <f t="shared" si="2"/>
        <v>0</v>
      </c>
      <c r="AF38" s="79">
        <f t="shared" si="3"/>
        <v>0</v>
      </c>
      <c r="AG38" s="79">
        <f t="shared" si="4"/>
        <v>2.3803735806372996E-2</v>
      </c>
      <c r="AH38" s="79">
        <f t="shared" si="5"/>
        <v>7.3355453698340338E-3</v>
      </c>
      <c r="AI38" s="79">
        <f t="shared" si="6"/>
        <v>0</v>
      </c>
      <c r="AJ38" s="79">
        <f t="shared" si="7"/>
        <v>0</v>
      </c>
      <c r="AK38" s="79">
        <f t="shared" si="8"/>
        <v>0</v>
      </c>
      <c r="AL38" s="79">
        <f t="shared" si="9"/>
        <v>0</v>
      </c>
      <c r="AM38" s="79">
        <f t="shared" si="10"/>
        <v>0</v>
      </c>
      <c r="AN38" s="209">
        <f t="shared" si="24"/>
        <v>0</v>
      </c>
      <c r="AO38" s="214">
        <f t="shared" si="25"/>
        <v>3.1139281176207029E-2</v>
      </c>
    </row>
    <row r="39" spans="1:41" x14ac:dyDescent="0.25">
      <c r="A39" s="1" t="s">
        <v>64</v>
      </c>
      <c r="B39" t="s">
        <v>65</v>
      </c>
      <c r="C39" s="75">
        <f t="shared" si="11"/>
        <v>15.473846153846154</v>
      </c>
      <c r="D39" s="76">
        <f t="shared" si="12"/>
        <v>20.73</v>
      </c>
      <c r="E39" s="76">
        <f t="shared" si="13"/>
        <v>12.796666666666667</v>
      </c>
      <c r="F39" s="76">
        <f t="shared" si="14"/>
        <v>0</v>
      </c>
      <c r="G39" s="76">
        <f t="shared" si="15"/>
        <v>0</v>
      </c>
      <c r="H39" s="153">
        <f t="shared" si="16"/>
        <v>0</v>
      </c>
      <c r="I39" s="181">
        <v>0</v>
      </c>
      <c r="J39" s="181">
        <v>0</v>
      </c>
      <c r="K39" s="181">
        <v>62.19</v>
      </c>
      <c r="L39" s="181">
        <v>0</v>
      </c>
      <c r="M39" s="181">
        <v>38.39</v>
      </c>
      <c r="N39" s="181">
        <v>0</v>
      </c>
      <c r="O39" s="181">
        <v>0</v>
      </c>
      <c r="P39" s="181">
        <v>0</v>
      </c>
      <c r="Q39" s="181">
        <v>0</v>
      </c>
      <c r="R39" s="181">
        <v>0</v>
      </c>
      <c r="S39" s="181">
        <v>0</v>
      </c>
      <c r="T39" s="211">
        <v>0</v>
      </c>
      <c r="U39" s="213">
        <f t="shared" si="17"/>
        <v>100.58</v>
      </c>
      <c r="V39" s="79"/>
      <c r="W39" s="78">
        <f t="shared" si="18"/>
        <v>5.3120106472593599E-5</v>
      </c>
      <c r="X39" s="79">
        <f t="shared" si="19"/>
        <v>1.2719950421032609E-4</v>
      </c>
      <c r="Y39" s="79">
        <f t="shared" si="20"/>
        <v>7.9925882744836786E-5</v>
      </c>
      <c r="Z39" s="79">
        <f t="shared" si="21"/>
        <v>0</v>
      </c>
      <c r="AA39" s="79">
        <f t="shared" si="22"/>
        <v>0</v>
      </c>
      <c r="AB39" s="153">
        <f t="shared" si="23"/>
        <v>0</v>
      </c>
      <c r="AC39" s="105">
        <f t="shared" ref="AC39:AC50" si="26">IFERROR(I39/I$14,0)</f>
        <v>0</v>
      </c>
      <c r="AD39" s="79">
        <f t="shared" ref="AD39:AD50" si="27">IFERROR(J39/J$14,0)</f>
        <v>0</v>
      </c>
      <c r="AE39" s="79">
        <f t="shared" ref="AE39:AE50" si="28">IFERROR(K39/K$14,0)</f>
        <v>3.8028556578102545E-4</v>
      </c>
      <c r="AF39" s="79">
        <f t="shared" ref="AF39:AF50" si="29">IFERROR(L39/L$14,0)</f>
        <v>0</v>
      </c>
      <c r="AG39" s="79">
        <f t="shared" ref="AG39:AG50" si="30">IFERROR(M39/M$14,0)</f>
        <v>2.399090108049669E-4</v>
      </c>
      <c r="AH39" s="79">
        <f t="shared" ref="AH39:AH50" si="31">IFERROR(N39/N$14,0)</f>
        <v>0</v>
      </c>
      <c r="AI39" s="79">
        <f t="shared" ref="AI39:AI50" si="32">IFERROR(O39/O$14,0)</f>
        <v>0</v>
      </c>
      <c r="AJ39" s="79">
        <f t="shared" ref="AJ39:AJ50" si="33">IFERROR(P39/P$14,0)</f>
        <v>0</v>
      </c>
      <c r="AK39" s="79">
        <f t="shared" ref="AK39:AK50" si="34">IFERROR(Q39/Q$14,0)</f>
        <v>0</v>
      </c>
      <c r="AL39" s="79">
        <f t="shared" ref="AL39:AL50" si="35">IFERROR(R39/R$14,0)</f>
        <v>0</v>
      </c>
      <c r="AM39" s="79">
        <f t="shared" ref="AM39:AM50" si="36">IFERROR(S39/S$14,0)</f>
        <v>0</v>
      </c>
      <c r="AN39" s="209">
        <f t="shared" si="24"/>
        <v>0</v>
      </c>
      <c r="AO39" s="214">
        <f t="shared" si="25"/>
        <v>6.201945765859924E-4</v>
      </c>
    </row>
    <row r="40" spans="1:41" x14ac:dyDescent="0.25">
      <c r="A40" s="1" t="s">
        <v>66</v>
      </c>
      <c r="B40" t="s">
        <v>67</v>
      </c>
      <c r="C40" s="75">
        <f t="shared" si="11"/>
        <v>294317.76769230777</v>
      </c>
      <c r="D40" s="76">
        <f t="shared" si="12"/>
        <v>338912.18666666665</v>
      </c>
      <c r="E40" s="76">
        <f t="shared" si="13"/>
        <v>299408.11666666664</v>
      </c>
      <c r="F40" s="76">
        <f t="shared" si="14"/>
        <v>-797.58333333333337</v>
      </c>
      <c r="G40" s="76">
        <f t="shared" si="15"/>
        <v>165.77666666666667</v>
      </c>
      <c r="H40" s="153">
        <f t="shared" si="16"/>
        <v>-1.2078487096437154</v>
      </c>
      <c r="I40" s="181">
        <v>363039.74</v>
      </c>
      <c r="J40" s="181">
        <v>353286.93</v>
      </c>
      <c r="K40" s="181">
        <v>300409.89</v>
      </c>
      <c r="L40" s="181">
        <v>338284.37</v>
      </c>
      <c r="M40" s="181">
        <v>285342.36</v>
      </c>
      <c r="N40" s="181">
        <v>274597.62</v>
      </c>
      <c r="O40" s="181">
        <v>-2077.88</v>
      </c>
      <c r="P40" s="181">
        <v>-385.38</v>
      </c>
      <c r="Q40" s="181">
        <v>70.510000000000005</v>
      </c>
      <c r="R40" s="181">
        <v>389.09</v>
      </c>
      <c r="S40" s="181">
        <v>108.24</v>
      </c>
      <c r="T40" s="211">
        <v>0</v>
      </c>
      <c r="U40" s="213">
        <f t="shared" si="17"/>
        <v>1913065.4900000005</v>
      </c>
      <c r="V40" s="79"/>
      <c r="W40" s="78">
        <f t="shared" si="18"/>
        <v>1.0103623237009791</v>
      </c>
      <c r="X40" s="79">
        <f t="shared" si="19"/>
        <v>2.0795688429733468</v>
      </c>
      <c r="Y40" s="79">
        <f t="shared" si="20"/>
        <v>1.8700540264823451</v>
      </c>
      <c r="Z40" s="79">
        <f t="shared" si="21"/>
        <v>-5.1364974143094204E-3</v>
      </c>
      <c r="AA40" s="79">
        <f t="shared" si="22"/>
        <v>1.0849850013635125E-3</v>
      </c>
      <c r="AB40" s="153">
        <f t="shared" si="23"/>
        <v>-1.2112305164100592</v>
      </c>
      <c r="AC40" s="105">
        <f t="shared" si="26"/>
        <v>2.2256401233470453</v>
      </c>
      <c r="AD40" s="79">
        <f t="shared" si="27"/>
        <v>2.1772220133731857</v>
      </c>
      <c r="AE40" s="79">
        <f t="shared" si="28"/>
        <v>1.8369761213195952</v>
      </c>
      <c r="AF40" s="79">
        <f t="shared" si="29"/>
        <v>2.0949903079771852</v>
      </c>
      <c r="AG40" s="79">
        <f t="shared" si="30"/>
        <v>1.7831779976127835</v>
      </c>
      <c r="AH40" s="79">
        <f t="shared" si="31"/>
        <v>1.7288993124637972</v>
      </c>
      <c r="AI40" s="79">
        <f t="shared" si="32"/>
        <v>-1.3393407330058914E-2</v>
      </c>
      <c r="AJ40" s="79">
        <f t="shared" si="33"/>
        <v>-2.4862904994774259E-3</v>
      </c>
      <c r="AK40" s="79">
        <f t="shared" si="34"/>
        <v>4.5289005645870941E-4</v>
      </c>
      <c r="AL40" s="79">
        <f t="shared" si="35"/>
        <v>2.51254366875674E-3</v>
      </c>
      <c r="AM40" s="79">
        <f t="shared" si="36"/>
        <v>7.1247087321125308E-4</v>
      </c>
      <c r="AN40" s="209">
        <f t="shared" si="24"/>
        <v>0</v>
      </c>
      <c r="AO40" s="214">
        <f t="shared" si="25"/>
        <v>11.834704082862482</v>
      </c>
    </row>
    <row r="41" spans="1:41" x14ac:dyDescent="0.25">
      <c r="A41" s="1" t="s">
        <v>68</v>
      </c>
      <c r="B41" t="s">
        <v>69</v>
      </c>
      <c r="C41" s="75">
        <f t="shared" si="11"/>
        <v>0</v>
      </c>
      <c r="D41" s="76">
        <f t="shared" si="12"/>
        <v>0</v>
      </c>
      <c r="E41" s="76">
        <f t="shared" si="13"/>
        <v>0</v>
      </c>
      <c r="F41" s="76">
        <f t="shared" si="14"/>
        <v>0</v>
      </c>
      <c r="G41" s="76">
        <f t="shared" si="15"/>
        <v>0</v>
      </c>
      <c r="H41" s="153">
        <f t="shared" si="16"/>
        <v>0</v>
      </c>
      <c r="I41" s="181">
        <v>0</v>
      </c>
      <c r="J41" s="181">
        <v>0</v>
      </c>
      <c r="K41" s="181">
        <v>0</v>
      </c>
      <c r="L41" s="181">
        <v>0</v>
      </c>
      <c r="M41" s="181">
        <v>0</v>
      </c>
      <c r="N41" s="181">
        <v>0</v>
      </c>
      <c r="O41" s="181">
        <v>0</v>
      </c>
      <c r="P41" s="181">
        <v>0</v>
      </c>
      <c r="Q41" s="181">
        <v>0</v>
      </c>
      <c r="R41" s="181">
        <v>0</v>
      </c>
      <c r="S41" s="181">
        <v>0</v>
      </c>
      <c r="T41" s="211">
        <v>0</v>
      </c>
      <c r="U41" s="213">
        <f t="shared" si="17"/>
        <v>0</v>
      </c>
      <c r="V41" s="79"/>
      <c r="W41" s="78">
        <f t="shared" si="18"/>
        <v>0</v>
      </c>
      <c r="X41" s="79">
        <f t="shared" si="19"/>
        <v>0</v>
      </c>
      <c r="Y41" s="79">
        <f t="shared" si="20"/>
        <v>0</v>
      </c>
      <c r="Z41" s="79">
        <f t="shared" si="21"/>
        <v>0</v>
      </c>
      <c r="AA41" s="79">
        <f t="shared" si="22"/>
        <v>0</v>
      </c>
      <c r="AB41" s="153">
        <f t="shared" si="23"/>
        <v>0</v>
      </c>
      <c r="AC41" s="105">
        <f t="shared" si="26"/>
        <v>0</v>
      </c>
      <c r="AD41" s="79">
        <f t="shared" si="27"/>
        <v>0</v>
      </c>
      <c r="AE41" s="79">
        <f t="shared" si="28"/>
        <v>0</v>
      </c>
      <c r="AF41" s="79">
        <f t="shared" si="29"/>
        <v>0</v>
      </c>
      <c r="AG41" s="79">
        <f t="shared" si="30"/>
        <v>0</v>
      </c>
      <c r="AH41" s="79">
        <f t="shared" si="31"/>
        <v>0</v>
      </c>
      <c r="AI41" s="79">
        <f t="shared" si="32"/>
        <v>0</v>
      </c>
      <c r="AJ41" s="79">
        <f t="shared" si="33"/>
        <v>0</v>
      </c>
      <c r="AK41" s="79">
        <f t="shared" si="34"/>
        <v>0</v>
      </c>
      <c r="AL41" s="79">
        <f t="shared" si="35"/>
        <v>0</v>
      </c>
      <c r="AM41" s="79">
        <f t="shared" si="36"/>
        <v>0</v>
      </c>
      <c r="AN41" s="209">
        <f t="shared" si="24"/>
        <v>0</v>
      </c>
      <c r="AO41" s="214">
        <f t="shared" si="25"/>
        <v>0</v>
      </c>
    </row>
    <row r="42" spans="1:41" x14ac:dyDescent="0.25">
      <c r="A42" s="1" t="s">
        <v>70</v>
      </c>
      <c r="B42" t="s">
        <v>71</v>
      </c>
      <c r="C42" s="75">
        <f t="shared" si="11"/>
        <v>830625.73076923075</v>
      </c>
      <c r="D42" s="76">
        <f t="shared" si="12"/>
        <v>466528.4433333333</v>
      </c>
      <c r="E42" s="76">
        <f t="shared" si="13"/>
        <v>455831.04000000004</v>
      </c>
      <c r="F42" s="76">
        <f t="shared" si="14"/>
        <v>415357.52</v>
      </c>
      <c r="G42" s="76">
        <f t="shared" si="15"/>
        <v>461972.08</v>
      </c>
      <c r="H42" s="153">
        <f t="shared" si="16"/>
        <v>0.11222755759905345</v>
      </c>
      <c r="I42" s="181">
        <v>426643.44</v>
      </c>
      <c r="J42" s="181">
        <v>454924.47</v>
      </c>
      <c r="K42" s="181">
        <v>518017.42</v>
      </c>
      <c r="L42" s="181">
        <v>492555.11</v>
      </c>
      <c r="M42" s="181">
        <v>322895.19</v>
      </c>
      <c r="N42" s="181">
        <v>552042.81999999995</v>
      </c>
      <c r="O42" s="181">
        <v>297303.42</v>
      </c>
      <c r="P42" s="181">
        <v>440508.20999999996</v>
      </c>
      <c r="Q42" s="181">
        <v>508260.93000000005</v>
      </c>
      <c r="R42" s="181">
        <v>455709.35</v>
      </c>
      <c r="S42" s="181">
        <v>479875.74</v>
      </c>
      <c r="T42" s="211">
        <v>450331.14999999997</v>
      </c>
      <c r="U42" s="213">
        <f t="shared" si="17"/>
        <v>5399067.25</v>
      </c>
      <c r="V42" s="79"/>
      <c r="W42" s="78">
        <f t="shared" si="18"/>
        <v>2.8514518509911824</v>
      </c>
      <c r="X42" s="79">
        <f t="shared" si="19"/>
        <v>2.8626235741444863</v>
      </c>
      <c r="Y42" s="79">
        <f t="shared" si="20"/>
        <v>2.8470459693537644</v>
      </c>
      <c r="Z42" s="79">
        <f t="shared" si="21"/>
        <v>2.6749340643535349</v>
      </c>
      <c r="AA42" s="79">
        <f t="shared" si="22"/>
        <v>3.0235423834196893</v>
      </c>
      <c r="AB42" s="153">
        <f t="shared" si="23"/>
        <v>0.13032407927797068</v>
      </c>
      <c r="AC42" s="105">
        <f t="shared" si="26"/>
        <v>2.6155669856605996</v>
      </c>
      <c r="AD42" s="79">
        <f t="shared" si="27"/>
        <v>2.8035896219147687</v>
      </c>
      <c r="AE42" s="79">
        <f t="shared" si="28"/>
        <v>3.1676241783104535</v>
      </c>
      <c r="AF42" s="79">
        <f t="shared" si="29"/>
        <v>3.0503868138945829</v>
      </c>
      <c r="AG42" s="79">
        <f t="shared" si="30"/>
        <v>2.0178553171810849</v>
      </c>
      <c r="AH42" s="79">
        <f t="shared" si="31"/>
        <v>3.4757273276752207</v>
      </c>
      <c r="AI42" s="79">
        <f t="shared" si="32"/>
        <v>1.9163309742042773</v>
      </c>
      <c r="AJ42" s="79">
        <f t="shared" si="33"/>
        <v>2.8419517812673383</v>
      </c>
      <c r="AK42" s="79">
        <f t="shared" si="34"/>
        <v>3.264591140029161</v>
      </c>
      <c r="AL42" s="79">
        <f t="shared" si="35"/>
        <v>2.9427372642210008</v>
      </c>
      <c r="AM42" s="79">
        <f t="shared" si="36"/>
        <v>3.1586981477337055</v>
      </c>
      <c r="AN42" s="209">
        <f t="shared" si="24"/>
        <v>0</v>
      </c>
      <c r="AO42" s="214">
        <f t="shared" si="25"/>
        <v>31.255059552092192</v>
      </c>
    </row>
    <row r="43" spans="1:41" x14ac:dyDescent="0.25">
      <c r="A43" s="1" t="s">
        <v>72</v>
      </c>
      <c r="B43" t="s">
        <v>73</v>
      </c>
      <c r="C43" s="75">
        <f t="shared" si="11"/>
        <v>4215298.4123076927</v>
      </c>
      <c r="D43" s="76">
        <f t="shared" si="12"/>
        <v>2054638.9433333334</v>
      </c>
      <c r="E43" s="76">
        <f t="shared" si="13"/>
        <v>2389686.4700000002</v>
      </c>
      <c r="F43" s="76">
        <f t="shared" si="14"/>
        <v>2099410.2233333332</v>
      </c>
      <c r="G43" s="76">
        <f t="shared" si="15"/>
        <v>2589410.9233333333</v>
      </c>
      <c r="H43" s="153">
        <f t="shared" si="16"/>
        <v>0.2333992159102678</v>
      </c>
      <c r="I43" s="181">
        <v>2134351.19</v>
      </c>
      <c r="J43" s="181">
        <v>2023415.13</v>
      </c>
      <c r="K43" s="181">
        <v>2006150.51</v>
      </c>
      <c r="L43" s="181">
        <v>2775365.33</v>
      </c>
      <c r="M43" s="181">
        <v>2401192.8800000004</v>
      </c>
      <c r="N43" s="181">
        <v>1992501.2</v>
      </c>
      <c r="O43" s="181">
        <v>1974661.1800000002</v>
      </c>
      <c r="P43" s="181">
        <v>1979417.94</v>
      </c>
      <c r="Q43" s="181">
        <v>2344151.5499999998</v>
      </c>
      <c r="R43" s="181">
        <v>3009457.8</v>
      </c>
      <c r="S43" s="181">
        <v>2504378.1199999996</v>
      </c>
      <c r="T43" s="211">
        <v>2254396.85</v>
      </c>
      <c r="U43" s="213">
        <f t="shared" si="17"/>
        <v>27399439.680000003</v>
      </c>
      <c r="V43" s="79"/>
      <c r="W43" s="78">
        <f t="shared" si="18"/>
        <v>14.470681577759057</v>
      </c>
      <c r="X43" s="79">
        <f t="shared" si="19"/>
        <v>12.607286778737494</v>
      </c>
      <c r="Y43" s="79">
        <f t="shared" si="20"/>
        <v>14.925590044137245</v>
      </c>
      <c r="Z43" s="79">
        <f t="shared" si="21"/>
        <v>13.520361739078167</v>
      </c>
      <c r="AA43" s="79">
        <f t="shared" si="22"/>
        <v>16.947330831742569</v>
      </c>
      <c r="AB43" s="153">
        <f t="shared" si="23"/>
        <v>0.25346726358358934</v>
      </c>
      <c r="AC43" s="105">
        <f t="shared" si="26"/>
        <v>13.084786932079428</v>
      </c>
      <c r="AD43" s="79">
        <f t="shared" si="27"/>
        <v>12.469818691646379</v>
      </c>
      <c r="AE43" s="79">
        <f t="shared" si="28"/>
        <v>12.267407649738589</v>
      </c>
      <c r="AF43" s="79">
        <f t="shared" si="29"/>
        <v>17.187798145820043</v>
      </c>
      <c r="AG43" s="79">
        <f t="shared" si="30"/>
        <v>15.00567357626282</v>
      </c>
      <c r="AH43" s="79">
        <f t="shared" si="31"/>
        <v>12.545024806709144</v>
      </c>
      <c r="AI43" s="79">
        <f t="shared" si="32"/>
        <v>12.728088976550517</v>
      </c>
      <c r="AJ43" s="79">
        <f t="shared" si="33"/>
        <v>12.770273544857485</v>
      </c>
      <c r="AK43" s="79">
        <f t="shared" si="34"/>
        <v>15.056629241629144</v>
      </c>
      <c r="AL43" s="79">
        <f t="shared" si="35"/>
        <v>19.433535022181466</v>
      </c>
      <c r="AM43" s="79">
        <f t="shared" si="36"/>
        <v>16.48463106067587</v>
      </c>
      <c r="AN43" s="209">
        <f t="shared" si="24"/>
        <v>0</v>
      </c>
      <c r="AO43" s="214">
        <f t="shared" si="25"/>
        <v>159.03366764815087</v>
      </c>
    </row>
    <row r="44" spans="1:41" x14ac:dyDescent="0.25">
      <c r="A44" s="1" t="s">
        <v>74</v>
      </c>
      <c r="B44" t="s">
        <v>75</v>
      </c>
      <c r="C44" s="75">
        <f t="shared" si="11"/>
        <v>18389618.026153844</v>
      </c>
      <c r="D44" s="76">
        <f t="shared" si="12"/>
        <v>10443834.203333333</v>
      </c>
      <c r="E44" s="76">
        <f t="shared" si="13"/>
        <v>10579820.24</v>
      </c>
      <c r="F44" s="76">
        <f t="shared" si="14"/>
        <v>9277594.1400000006</v>
      </c>
      <c r="G44" s="76">
        <f t="shared" si="15"/>
        <v>9542923.8066666666</v>
      </c>
      <c r="H44" s="153">
        <f t="shared" si="16"/>
        <v>2.8598973253497594E-2</v>
      </c>
      <c r="I44" s="181">
        <v>9702848.4200000018</v>
      </c>
      <c r="J44" s="181">
        <v>9590623.1899999995</v>
      </c>
      <c r="K44" s="181">
        <v>12038030.999999998</v>
      </c>
      <c r="L44" s="181">
        <v>10851827.049999999</v>
      </c>
      <c r="M44" s="181">
        <v>10150369.280000001</v>
      </c>
      <c r="N44" s="181">
        <v>10737264.389999999</v>
      </c>
      <c r="O44" s="181">
        <v>8087351.6500000004</v>
      </c>
      <c r="P44" s="181">
        <v>9229099.3800000008</v>
      </c>
      <c r="Q44" s="181">
        <v>10516331.390000001</v>
      </c>
      <c r="R44" s="181">
        <v>9842249</v>
      </c>
      <c r="S44" s="181">
        <v>9403712.2699999996</v>
      </c>
      <c r="T44" s="211">
        <v>9382810.1499999985</v>
      </c>
      <c r="U44" s="213">
        <f t="shared" si="17"/>
        <v>119532517.16999999</v>
      </c>
      <c r="V44" s="79"/>
      <c r="W44" s="78">
        <f t="shared" si="18"/>
        <v>63.129648429185941</v>
      </c>
      <c r="X44" s="79">
        <f t="shared" si="19"/>
        <v>64.083479629466751</v>
      </c>
      <c r="Y44" s="79">
        <f t="shared" si="20"/>
        <v>66.079823284477015</v>
      </c>
      <c r="Z44" s="79">
        <f t="shared" si="21"/>
        <v>59.748412886163074</v>
      </c>
      <c r="AA44" s="79">
        <f t="shared" si="22"/>
        <v>62.457096089446416</v>
      </c>
      <c r="AB44" s="153">
        <f t="shared" si="23"/>
        <v>4.5334814306182802E-2</v>
      </c>
      <c r="AC44" s="105">
        <f t="shared" si="26"/>
        <v>59.483980333135122</v>
      </c>
      <c r="AD44" s="79">
        <f t="shared" si="27"/>
        <v>59.104694111484299</v>
      </c>
      <c r="AE44" s="79">
        <f t="shared" si="28"/>
        <v>73.611343137554641</v>
      </c>
      <c r="AF44" s="79">
        <f t="shared" si="29"/>
        <v>67.205211087921811</v>
      </c>
      <c r="AG44" s="79">
        <f t="shared" si="30"/>
        <v>63.432275417294207</v>
      </c>
      <c r="AH44" s="79">
        <f t="shared" si="31"/>
        <v>67.603095109174703</v>
      </c>
      <c r="AI44" s="79">
        <f t="shared" si="32"/>
        <v>52.128705637416047</v>
      </c>
      <c r="AJ44" s="79">
        <f t="shared" si="33"/>
        <v>59.541808363763053</v>
      </c>
      <c r="AK44" s="79">
        <f t="shared" si="34"/>
        <v>67.547041794860263</v>
      </c>
      <c r="AL44" s="79">
        <f t="shared" si="35"/>
        <v>63.556196281778909</v>
      </c>
      <c r="AM44" s="79">
        <f t="shared" si="36"/>
        <v>61.898291689156274</v>
      </c>
      <c r="AN44" s="209">
        <f t="shared" si="24"/>
        <v>0</v>
      </c>
      <c r="AO44" s="214">
        <f t="shared" si="25"/>
        <v>695.11264296353932</v>
      </c>
    </row>
    <row r="45" spans="1:41" x14ac:dyDescent="0.25">
      <c r="A45" s="1" t="s">
        <v>76</v>
      </c>
      <c r="B45" t="s">
        <v>77</v>
      </c>
      <c r="C45" s="75">
        <f t="shared" si="11"/>
        <v>5525775.8707692316</v>
      </c>
      <c r="D45" s="76">
        <f t="shared" si="12"/>
        <v>3139195.9966666661</v>
      </c>
      <c r="E45" s="76">
        <f t="shared" si="13"/>
        <v>3047535.5066666664</v>
      </c>
      <c r="F45" s="76">
        <f t="shared" si="14"/>
        <v>3068471.0466666669</v>
      </c>
      <c r="G45" s="76">
        <f t="shared" si="15"/>
        <v>2717311.8366666669</v>
      </c>
      <c r="H45" s="153">
        <f t="shared" si="16"/>
        <v>-0.1144411026401798</v>
      </c>
      <c r="I45" s="181">
        <v>2677961.8899999997</v>
      </c>
      <c r="J45" s="181">
        <v>2882661.3899999997</v>
      </c>
      <c r="K45" s="181">
        <v>3856964.7099999995</v>
      </c>
      <c r="L45" s="181">
        <v>3208601.97</v>
      </c>
      <c r="M45" s="181">
        <v>2910197.2699999996</v>
      </c>
      <c r="N45" s="181">
        <v>3023807.2800000003</v>
      </c>
      <c r="O45" s="181">
        <v>2566077.86</v>
      </c>
      <c r="P45" s="181">
        <v>3109877.8000000003</v>
      </c>
      <c r="Q45" s="181">
        <v>3529457.48</v>
      </c>
      <c r="R45" s="181">
        <v>2749928.4400000004</v>
      </c>
      <c r="S45" s="181">
        <v>2782366.1</v>
      </c>
      <c r="T45" s="211">
        <v>2619640.9699999997</v>
      </c>
      <c r="U45" s="213">
        <f t="shared" si="17"/>
        <v>35917543.160000004</v>
      </c>
      <c r="V45" s="79"/>
      <c r="W45" s="78">
        <f t="shared" si="18"/>
        <v>18.969414564457907</v>
      </c>
      <c r="X45" s="79">
        <f t="shared" si="19"/>
        <v>19.262140588279806</v>
      </c>
      <c r="Y45" s="79">
        <f t="shared" si="20"/>
        <v>19.034407311792137</v>
      </c>
      <c r="Z45" s="79">
        <f t="shared" si="21"/>
        <v>19.761187249507874</v>
      </c>
      <c r="AA45" s="79">
        <f t="shared" si="22"/>
        <v>17.784424346877561</v>
      </c>
      <c r="AB45" s="153">
        <f t="shared" si="23"/>
        <v>-0.10003259812638744</v>
      </c>
      <c r="AC45" s="105">
        <f t="shared" si="26"/>
        <v>16.417429759007337</v>
      </c>
      <c r="AD45" s="79">
        <f t="shared" si="27"/>
        <v>17.765145841678734</v>
      </c>
      <c r="AE45" s="79">
        <f t="shared" si="28"/>
        <v>23.584949460360164</v>
      </c>
      <c r="AF45" s="79">
        <f t="shared" si="29"/>
        <v>19.870826515888105</v>
      </c>
      <c r="AG45" s="79">
        <f t="shared" si="30"/>
        <v>18.186573281922769</v>
      </c>
      <c r="AH45" s="79">
        <f t="shared" si="31"/>
        <v>19.038250686276982</v>
      </c>
      <c r="AI45" s="79">
        <f t="shared" si="32"/>
        <v>16.540188085753694</v>
      </c>
      <c r="AJ45" s="79">
        <f t="shared" si="33"/>
        <v>20.063468858466344</v>
      </c>
      <c r="AK45" s="79">
        <f t="shared" si="34"/>
        <v>22.669921959804483</v>
      </c>
      <c r="AL45" s="79">
        <f t="shared" si="35"/>
        <v>17.757627519227171</v>
      </c>
      <c r="AM45" s="79">
        <f t="shared" si="36"/>
        <v>18.31443833019576</v>
      </c>
      <c r="AN45" s="209">
        <f t="shared" si="24"/>
        <v>5.8171436064327331</v>
      </c>
      <c r="AO45" s="214">
        <f t="shared" si="25"/>
        <v>216.02596390501429</v>
      </c>
    </row>
    <row r="46" spans="1:41" x14ac:dyDescent="0.25">
      <c r="A46" s="1" t="s">
        <v>78</v>
      </c>
      <c r="B46" t="s">
        <v>79</v>
      </c>
      <c r="C46" s="75">
        <f t="shared" si="11"/>
        <v>9003.6246153846168</v>
      </c>
      <c r="D46" s="76">
        <f t="shared" si="12"/>
        <v>8714.1566666666677</v>
      </c>
      <c r="E46" s="76">
        <f t="shared" si="13"/>
        <v>10793.696666666669</v>
      </c>
      <c r="F46" s="76">
        <f t="shared" si="14"/>
        <v>0</v>
      </c>
      <c r="G46" s="76">
        <f t="shared" si="15"/>
        <v>0</v>
      </c>
      <c r="H46" s="153">
        <f t="shared" si="16"/>
        <v>0</v>
      </c>
      <c r="I46" s="181">
        <v>8938.51</v>
      </c>
      <c r="J46" s="181">
        <v>10038.43</v>
      </c>
      <c r="K46" s="181">
        <v>7165.53</v>
      </c>
      <c r="L46" s="181">
        <v>13977.460000000001</v>
      </c>
      <c r="M46" s="181">
        <v>8941.65</v>
      </c>
      <c r="N46" s="181">
        <v>9461.9800000000014</v>
      </c>
      <c r="O46" s="181">
        <v>0</v>
      </c>
      <c r="P46" s="181">
        <v>0</v>
      </c>
      <c r="Q46" s="181">
        <v>0</v>
      </c>
      <c r="R46" s="181">
        <v>0</v>
      </c>
      <c r="S46" s="181">
        <v>0</v>
      </c>
      <c r="T46" s="211">
        <v>0</v>
      </c>
      <c r="U46" s="213">
        <f t="shared" si="17"/>
        <v>58523.560000000005</v>
      </c>
      <c r="V46" s="79"/>
      <c r="W46" s="78">
        <f t="shared" si="18"/>
        <v>3.0908508036937964E-2</v>
      </c>
      <c r="X46" s="79">
        <f t="shared" si="19"/>
        <v>5.3470159556734578E-2</v>
      </c>
      <c r="Y46" s="79">
        <f t="shared" si="20"/>
        <v>6.74156603930713E-2</v>
      </c>
      <c r="Z46" s="79">
        <f t="shared" si="21"/>
        <v>0</v>
      </c>
      <c r="AA46" s="79">
        <f t="shared" si="22"/>
        <v>0</v>
      </c>
      <c r="AB46" s="153">
        <f t="shared" si="23"/>
        <v>0</v>
      </c>
      <c r="AC46" s="105">
        <f t="shared" si="26"/>
        <v>5.4798151020433186E-2</v>
      </c>
      <c r="AD46" s="79">
        <f t="shared" si="27"/>
        <v>6.1864419314084984E-2</v>
      </c>
      <c r="AE46" s="79">
        <f t="shared" si="28"/>
        <v>4.3816491882471643E-2</v>
      </c>
      <c r="AF46" s="79">
        <f t="shared" si="29"/>
        <v>8.6562211639097567E-2</v>
      </c>
      <c r="AG46" s="79">
        <f t="shared" si="30"/>
        <v>5.5878676907117279E-2</v>
      </c>
      <c r="AH46" s="79">
        <f t="shared" si="31"/>
        <v>5.9573752738811804E-2</v>
      </c>
      <c r="AI46" s="79">
        <f t="shared" si="32"/>
        <v>0</v>
      </c>
      <c r="AJ46" s="79">
        <f t="shared" si="33"/>
        <v>0</v>
      </c>
      <c r="AK46" s="79">
        <f t="shared" si="34"/>
        <v>0</v>
      </c>
      <c r="AL46" s="79">
        <f t="shared" si="35"/>
        <v>0</v>
      </c>
      <c r="AM46" s="79">
        <f t="shared" si="36"/>
        <v>0</v>
      </c>
      <c r="AN46" s="209">
        <f t="shared" si="24"/>
        <v>0</v>
      </c>
      <c r="AO46" s="214">
        <f t="shared" si="25"/>
        <v>0.36249370350201648</v>
      </c>
    </row>
    <row r="47" spans="1:41" x14ac:dyDescent="0.25">
      <c r="A47" s="1" t="s">
        <v>80</v>
      </c>
      <c r="B47" t="s">
        <v>81</v>
      </c>
      <c r="C47" s="75">
        <f t="shared" si="11"/>
        <v>0</v>
      </c>
      <c r="D47" s="76">
        <f t="shared" si="12"/>
        <v>0</v>
      </c>
      <c r="E47" s="76">
        <f t="shared" si="13"/>
        <v>0</v>
      </c>
      <c r="F47" s="76">
        <f t="shared" si="14"/>
        <v>0</v>
      </c>
      <c r="G47" s="76">
        <f t="shared" si="15"/>
        <v>0</v>
      </c>
      <c r="H47" s="153">
        <f t="shared" si="16"/>
        <v>0</v>
      </c>
      <c r="I47" s="181">
        <v>0</v>
      </c>
      <c r="J47" s="181">
        <v>0</v>
      </c>
      <c r="K47" s="181">
        <v>0</v>
      </c>
      <c r="L47" s="181">
        <v>0</v>
      </c>
      <c r="M47" s="181">
        <v>0</v>
      </c>
      <c r="N47" s="181">
        <v>0</v>
      </c>
      <c r="O47" s="181">
        <v>0</v>
      </c>
      <c r="P47" s="181">
        <v>0</v>
      </c>
      <c r="Q47" s="181">
        <v>0</v>
      </c>
      <c r="R47" s="181">
        <v>0</v>
      </c>
      <c r="S47" s="181">
        <v>0</v>
      </c>
      <c r="T47" s="211">
        <v>0</v>
      </c>
      <c r="U47" s="213">
        <f t="shared" si="17"/>
        <v>0</v>
      </c>
      <c r="V47" s="79"/>
      <c r="W47" s="78">
        <f t="shared" si="18"/>
        <v>0</v>
      </c>
      <c r="X47" s="79">
        <f t="shared" si="19"/>
        <v>0</v>
      </c>
      <c r="Y47" s="79">
        <f t="shared" si="20"/>
        <v>0</v>
      </c>
      <c r="Z47" s="79">
        <f t="shared" si="21"/>
        <v>0</v>
      </c>
      <c r="AA47" s="79">
        <f t="shared" si="22"/>
        <v>0</v>
      </c>
      <c r="AB47" s="153">
        <f t="shared" si="23"/>
        <v>0</v>
      </c>
      <c r="AC47" s="105">
        <f t="shared" si="26"/>
        <v>0</v>
      </c>
      <c r="AD47" s="79">
        <f t="shared" si="27"/>
        <v>0</v>
      </c>
      <c r="AE47" s="79">
        <f t="shared" si="28"/>
        <v>0</v>
      </c>
      <c r="AF47" s="79">
        <f t="shared" si="29"/>
        <v>0</v>
      </c>
      <c r="AG47" s="79">
        <f t="shared" si="30"/>
        <v>0</v>
      </c>
      <c r="AH47" s="79">
        <f t="shared" si="31"/>
        <v>0</v>
      </c>
      <c r="AI47" s="79">
        <f t="shared" si="32"/>
        <v>0</v>
      </c>
      <c r="AJ47" s="79">
        <f t="shared" si="33"/>
        <v>0</v>
      </c>
      <c r="AK47" s="79">
        <f t="shared" si="34"/>
        <v>0</v>
      </c>
      <c r="AL47" s="79">
        <f t="shared" si="35"/>
        <v>0</v>
      </c>
      <c r="AM47" s="79">
        <f t="shared" si="36"/>
        <v>0</v>
      </c>
      <c r="AN47" s="209">
        <f t="shared" si="24"/>
        <v>0</v>
      </c>
      <c r="AO47" s="214">
        <f t="shared" si="25"/>
        <v>0</v>
      </c>
    </row>
    <row r="48" spans="1:41" x14ac:dyDescent="0.25">
      <c r="A48" s="1" t="s">
        <v>82</v>
      </c>
      <c r="B48" t="s">
        <v>83</v>
      </c>
      <c r="C48" s="75">
        <f t="shared" si="11"/>
        <v>353501.02615384612</v>
      </c>
      <c r="D48" s="76">
        <f t="shared" si="12"/>
        <v>406752.56666666665</v>
      </c>
      <c r="E48" s="76">
        <f t="shared" si="13"/>
        <v>359166.3233333333</v>
      </c>
      <c r="F48" s="76">
        <f t="shared" si="14"/>
        <v>0</v>
      </c>
      <c r="G48" s="76">
        <f t="shared" si="15"/>
        <v>0</v>
      </c>
      <c r="H48" s="153">
        <f t="shared" si="16"/>
        <v>0</v>
      </c>
      <c r="I48" s="181">
        <v>353239.4</v>
      </c>
      <c r="J48" s="181">
        <v>492571.99</v>
      </c>
      <c r="K48" s="181">
        <v>374446.31</v>
      </c>
      <c r="L48" s="181">
        <v>281009.58</v>
      </c>
      <c r="M48" s="181">
        <v>488602.79</v>
      </c>
      <c r="N48" s="181">
        <v>307886.59999999998</v>
      </c>
      <c r="O48" s="181">
        <v>0</v>
      </c>
      <c r="P48" s="181">
        <v>0</v>
      </c>
      <c r="Q48" s="181">
        <v>0</v>
      </c>
      <c r="R48" s="181">
        <v>0</v>
      </c>
      <c r="S48" s="181">
        <v>0</v>
      </c>
      <c r="T48" s="211">
        <v>0</v>
      </c>
      <c r="U48" s="213">
        <f t="shared" si="17"/>
        <v>2297756.67</v>
      </c>
      <c r="V48" s="79"/>
      <c r="W48" s="78">
        <f t="shared" si="18"/>
        <v>1.2135323022321747</v>
      </c>
      <c r="X48" s="79">
        <f t="shared" si="19"/>
        <v>2.4958381483973762</v>
      </c>
      <c r="Y48" s="79">
        <f t="shared" si="20"/>
        <v>2.2432939915056629</v>
      </c>
      <c r="Z48" s="79">
        <f t="shared" si="21"/>
        <v>0</v>
      </c>
      <c r="AA48" s="79">
        <f t="shared" si="22"/>
        <v>0</v>
      </c>
      <c r="AB48" s="153">
        <f t="shared" si="23"/>
        <v>0</v>
      </c>
      <c r="AC48" s="105">
        <f t="shared" si="26"/>
        <v>2.1655584641698904</v>
      </c>
      <c r="AD48" s="79">
        <f t="shared" si="27"/>
        <v>3.0356021939420086</v>
      </c>
      <c r="AE48" s="79">
        <f t="shared" si="28"/>
        <v>2.2897013483352189</v>
      </c>
      <c r="AF48" s="79">
        <f t="shared" si="29"/>
        <v>1.7402883454199773</v>
      </c>
      <c r="AG48" s="79">
        <f t="shared" si="30"/>
        <v>3.0534048456745762</v>
      </c>
      <c r="AH48" s="79">
        <f t="shared" si="31"/>
        <v>1.9384906943360112</v>
      </c>
      <c r="AI48" s="79">
        <f t="shared" si="32"/>
        <v>0</v>
      </c>
      <c r="AJ48" s="79">
        <f t="shared" si="33"/>
        <v>0</v>
      </c>
      <c r="AK48" s="79">
        <f t="shared" si="34"/>
        <v>0</v>
      </c>
      <c r="AL48" s="79">
        <f t="shared" si="35"/>
        <v>0</v>
      </c>
      <c r="AM48" s="79">
        <f t="shared" si="36"/>
        <v>0</v>
      </c>
      <c r="AN48" s="209">
        <f t="shared" si="24"/>
        <v>0</v>
      </c>
      <c r="AO48" s="214">
        <f t="shared" si="25"/>
        <v>14.223045891877682</v>
      </c>
    </row>
    <row r="49" spans="1:41" x14ac:dyDescent="0.25">
      <c r="A49" s="1" t="s">
        <v>84</v>
      </c>
      <c r="B49" t="s">
        <v>85</v>
      </c>
      <c r="C49" s="75">
        <f t="shared" si="11"/>
        <v>117046.26769230769</v>
      </c>
      <c r="D49" s="76">
        <f t="shared" si="12"/>
        <v>102849.95333333332</v>
      </c>
      <c r="E49" s="76">
        <f t="shared" si="13"/>
        <v>144511.56999999998</v>
      </c>
      <c r="F49" s="76">
        <f t="shared" si="14"/>
        <v>1035.4833333333333</v>
      </c>
      <c r="G49" s="76">
        <f t="shared" si="15"/>
        <v>5203.24</v>
      </c>
      <c r="H49" s="153">
        <f t="shared" si="16"/>
        <v>4.0249384345474732</v>
      </c>
      <c r="I49" s="181">
        <v>66698.42</v>
      </c>
      <c r="J49" s="181">
        <v>145871.4</v>
      </c>
      <c r="K49" s="181">
        <v>95980.04</v>
      </c>
      <c r="L49" s="181">
        <v>100029.98</v>
      </c>
      <c r="M49" s="181">
        <v>170245.58000000002</v>
      </c>
      <c r="N49" s="181">
        <v>163259.15</v>
      </c>
      <c r="O49" s="181">
        <v>2518.02</v>
      </c>
      <c r="P49" s="181">
        <v>588.42999999999995</v>
      </c>
      <c r="Q49" s="181">
        <v>0</v>
      </c>
      <c r="R49" s="181">
        <v>0</v>
      </c>
      <c r="S49" s="181">
        <v>355.72</v>
      </c>
      <c r="T49" s="211">
        <v>15254</v>
      </c>
      <c r="U49" s="213">
        <f t="shared" si="17"/>
        <v>760800.74</v>
      </c>
      <c r="V49" s="79"/>
      <c r="W49" s="78">
        <f t="shared" si="18"/>
        <v>0.4018076785964208</v>
      </c>
      <c r="X49" s="79">
        <f t="shared" si="19"/>
        <v>0.63108842605186555</v>
      </c>
      <c r="Y49" s="79">
        <f t="shared" si="20"/>
        <v>0.90259558211192525</v>
      </c>
      <c r="Z49" s="79">
        <f t="shared" si="21"/>
        <v>6.6685915338758747E-3</v>
      </c>
      <c r="AA49" s="79">
        <f t="shared" si="22"/>
        <v>3.4054475047722937E-2</v>
      </c>
      <c r="AB49" s="153">
        <f t="shared" si="23"/>
        <v>4.1066968001757367</v>
      </c>
      <c r="AC49" s="105">
        <f t="shared" si="26"/>
        <v>0.40889925636199781</v>
      </c>
      <c r="AD49" s="79">
        <f t="shared" si="27"/>
        <v>0.89897020306289088</v>
      </c>
      <c r="AE49" s="79">
        <f t="shared" si="28"/>
        <v>0.58690824594123581</v>
      </c>
      <c r="AF49" s="79">
        <f t="shared" si="29"/>
        <v>0.61948424814055603</v>
      </c>
      <c r="AG49" s="79">
        <f t="shared" si="30"/>
        <v>1.0639085358613665</v>
      </c>
      <c r="AH49" s="79">
        <f t="shared" si="31"/>
        <v>1.0278990480267962</v>
      </c>
      <c r="AI49" s="79">
        <f t="shared" si="32"/>
        <v>1.6230421162547859E-2</v>
      </c>
      <c r="AJ49" s="79">
        <f t="shared" si="33"/>
        <v>3.7962735964697228E-3</v>
      </c>
      <c r="AK49" s="79">
        <f t="shared" si="34"/>
        <v>0</v>
      </c>
      <c r="AL49" s="79">
        <f t="shared" si="35"/>
        <v>0</v>
      </c>
      <c r="AM49" s="79">
        <f t="shared" si="36"/>
        <v>2.3414646989902716E-3</v>
      </c>
      <c r="AN49" s="209">
        <f t="shared" si="24"/>
        <v>0</v>
      </c>
      <c r="AO49" s="214">
        <f t="shared" si="25"/>
        <v>4.62843769685285</v>
      </c>
    </row>
    <row r="50" spans="1:41" x14ac:dyDescent="0.25">
      <c r="A50" s="1" t="s">
        <v>86</v>
      </c>
      <c r="B50" t="s">
        <v>87</v>
      </c>
      <c r="C50" s="75">
        <f t="shared" si="11"/>
        <v>475054.11692307692</v>
      </c>
      <c r="D50" s="76">
        <f t="shared" si="12"/>
        <v>361849.48</v>
      </c>
      <c r="E50" s="76">
        <f t="shared" si="13"/>
        <v>355092.46333333338</v>
      </c>
      <c r="F50" s="76">
        <f t="shared" si="14"/>
        <v>154169.76999999999</v>
      </c>
      <c r="G50" s="76">
        <f t="shared" si="15"/>
        <v>158172.20666666667</v>
      </c>
      <c r="H50" s="153">
        <f t="shared" si="16"/>
        <v>2.5961228758833044E-2</v>
      </c>
      <c r="I50" s="181">
        <v>349182.39</v>
      </c>
      <c r="J50" s="181">
        <v>316343.66000000003</v>
      </c>
      <c r="K50" s="181">
        <v>420022.39</v>
      </c>
      <c r="L50" s="181">
        <v>346676.74</v>
      </c>
      <c r="M50" s="181">
        <v>354355.07</v>
      </c>
      <c r="N50" s="181">
        <v>364245.57999999996</v>
      </c>
      <c r="O50" s="181">
        <v>123364.28</v>
      </c>
      <c r="P50" s="181">
        <v>137553.83000000002</v>
      </c>
      <c r="Q50" s="181">
        <v>201591.19999999998</v>
      </c>
      <c r="R50" s="181">
        <v>163539.4</v>
      </c>
      <c r="S50" s="181">
        <v>160284.06999999998</v>
      </c>
      <c r="T50" s="211">
        <v>150693.15000000002</v>
      </c>
      <c r="U50" s="213">
        <f t="shared" si="17"/>
        <v>3087851.76</v>
      </c>
      <c r="V50" s="79"/>
      <c r="W50" s="78">
        <f t="shared" si="18"/>
        <v>1.6308114362973309</v>
      </c>
      <c r="X50" s="79">
        <f t="shared" si="19"/>
        <v>2.2203123229505208</v>
      </c>
      <c r="Y50" s="79">
        <f t="shared" si="20"/>
        <v>2.2178493296135913</v>
      </c>
      <c r="Z50" s="79">
        <f t="shared" si="21"/>
        <v>0.99286506108412242</v>
      </c>
      <c r="AA50" s="79">
        <f t="shared" si="22"/>
        <v>1.0352148786473958</v>
      </c>
      <c r="AB50" s="153">
        <f t="shared" si="23"/>
        <v>4.2654152334689936E-2</v>
      </c>
      <c r="AC50" s="105">
        <f t="shared" si="26"/>
        <v>2.1406866850175028</v>
      </c>
      <c r="AD50" s="79">
        <f t="shared" si="27"/>
        <v>1.9495495639848399</v>
      </c>
      <c r="AE50" s="79">
        <f t="shared" si="28"/>
        <v>2.5683944721313483</v>
      </c>
      <c r="AF50" s="79">
        <f t="shared" si="29"/>
        <v>2.1469641364190917</v>
      </c>
      <c r="AG50" s="79">
        <f t="shared" si="30"/>
        <v>2.2144562208237772</v>
      </c>
      <c r="AH50" s="79">
        <f t="shared" si="31"/>
        <v>2.293333543203969</v>
      </c>
      <c r="AI50" s="79">
        <f t="shared" si="32"/>
        <v>0.7951701022289257</v>
      </c>
      <c r="AJ50" s="79">
        <f t="shared" si="33"/>
        <v>0.88743261377272564</v>
      </c>
      <c r="AK50" s="79">
        <f t="shared" si="34"/>
        <v>1.2948326471362779</v>
      </c>
      <c r="AL50" s="79">
        <f t="shared" si="35"/>
        <v>1.0560535713132591</v>
      </c>
      <c r="AM50" s="79">
        <f t="shared" si="36"/>
        <v>1.0550418635878935</v>
      </c>
      <c r="AN50" s="209">
        <f t="shared" si="24"/>
        <v>0</v>
      </c>
      <c r="AO50" s="214">
        <f t="shared" si="25"/>
        <v>18.401915419619613</v>
      </c>
    </row>
    <row r="51" spans="1:41" ht="8.25" customHeight="1" x14ac:dyDescent="0.25">
      <c r="B51"/>
      <c r="C51" s="78"/>
      <c r="D51" s="79"/>
      <c r="E51" s="79"/>
      <c r="F51" s="79"/>
      <c r="G51" s="79"/>
      <c r="H51" s="103"/>
      <c r="I51" s="79"/>
      <c r="J51" s="79"/>
      <c r="K51" s="79"/>
      <c r="L51" s="79"/>
      <c r="M51" s="79"/>
      <c r="N51" s="80"/>
      <c r="O51" s="79"/>
      <c r="P51" s="79"/>
      <c r="Q51" s="79"/>
      <c r="R51" s="79"/>
      <c r="S51" s="79"/>
      <c r="T51" s="209"/>
      <c r="U51" s="85"/>
      <c r="V51" s="79"/>
      <c r="W51" s="78"/>
      <c r="X51" s="79"/>
      <c r="Y51" s="79"/>
      <c r="Z51" s="79"/>
      <c r="AA51" s="79"/>
      <c r="AB51" s="103"/>
      <c r="AC51" s="105"/>
      <c r="AD51" s="79"/>
      <c r="AE51" s="79"/>
      <c r="AF51" s="79"/>
      <c r="AG51" s="79"/>
      <c r="AH51" s="80"/>
      <c r="AI51" s="79"/>
      <c r="AJ51" s="79"/>
      <c r="AK51" s="79"/>
      <c r="AL51" s="79"/>
      <c r="AM51" s="79"/>
      <c r="AN51" s="209"/>
      <c r="AO51" s="85"/>
    </row>
    <row r="52" spans="1:41" x14ac:dyDescent="0.25">
      <c r="B52" s="13" t="s">
        <v>88</v>
      </c>
      <c r="C52" s="106">
        <f>AVERAGE(I52:U52)</f>
        <v>142121291.25230768</v>
      </c>
      <c r="D52" s="101">
        <f>IF(I52=" "," ",IFERROR(AVERAGE($I52:$K52),0))</f>
        <v>75432692.286666691</v>
      </c>
      <c r="E52" s="101">
        <f>IF(L52=" "," ",IFERROR(AVERAGE($L52:$N52),0))</f>
        <v>76197033.786666662</v>
      </c>
      <c r="F52" s="101">
        <f>IF(O52=" "," ",IFERROR(AVERAGE($O52:$Q52),0))</f>
        <v>77005650.539999992</v>
      </c>
      <c r="G52" s="101">
        <f>IF(R52&lt;D206," ",IFERROR(AVERAGE($R52:$T52),0))</f>
        <v>79294087.766666666</v>
      </c>
      <c r="H52" s="154">
        <f>IFERROR((G52-F52)/F52,0)</f>
        <v>2.9717783183689395E-2</v>
      </c>
      <c r="I52" s="101">
        <f t="shared" ref="I52:S52" si="37">SUM(I17:I51)</f>
        <v>70248883.080000028</v>
      </c>
      <c r="J52" s="101">
        <f t="shared" si="37"/>
        <v>69571707.120000005</v>
      </c>
      <c r="K52" s="101">
        <f t="shared" si="37"/>
        <v>86477486.660000011</v>
      </c>
      <c r="L52" s="101">
        <f t="shared" si="37"/>
        <v>76320392.019999981</v>
      </c>
      <c r="M52" s="101">
        <f t="shared" si="37"/>
        <v>76066070.569999993</v>
      </c>
      <c r="N52" s="101">
        <f t="shared" si="37"/>
        <v>76204638.770000011</v>
      </c>
      <c r="O52" s="101">
        <f>SUM(O17:O51)</f>
        <v>73739132.929999992</v>
      </c>
      <c r="P52" s="101">
        <f t="shared" si="37"/>
        <v>74883614.719999999</v>
      </c>
      <c r="Q52" s="101">
        <f t="shared" si="37"/>
        <v>82394203.969999999</v>
      </c>
      <c r="R52" s="101">
        <f t="shared" si="37"/>
        <v>75762474.379999995</v>
      </c>
      <c r="S52" s="101">
        <f t="shared" si="37"/>
        <v>79675856.259999976</v>
      </c>
      <c r="T52" s="203">
        <f t="shared" ref="T52" si="38">SUM(T17:T51)</f>
        <v>82443932.659999996</v>
      </c>
      <c r="U52" s="108">
        <f>SUM(U17:U51)</f>
        <v>923788393.13999987</v>
      </c>
      <c r="V52" s="79"/>
      <c r="W52" s="109">
        <f>AVERAGE(I52:T52)/W$14</f>
        <v>487.88762976479376</v>
      </c>
      <c r="X52" s="110">
        <f>IFERROR(AVERAGE($I52:$K52)/X$14,"")</f>
        <v>462.85581573150466</v>
      </c>
      <c r="Y52" s="110">
        <f>IFERROR(AVERAGE($L52:$N52)/Y$14,0)</f>
        <v>475.91418504330449</v>
      </c>
      <c r="Z52" s="110">
        <f>IFERROR(AVERAGE($O52:$Q52)/Z$14,0)</f>
        <v>495.92225458479754</v>
      </c>
      <c r="AA52" s="110">
        <f>IFERROR(AVERAGE($R52:$T52)/AA$14,0)</f>
        <v>518.96866823016092</v>
      </c>
      <c r="AB52" s="154">
        <f>IFERROR((AA52-Z52)/Z52,0)</f>
        <v>4.6471827856684085E-2</v>
      </c>
      <c r="AC52" s="110">
        <f t="shared" ref="AC52:AM52" si="39">SUM(AC17:AC51)</f>
        <v>430.66561474279206</v>
      </c>
      <c r="AD52" s="110">
        <f t="shared" si="39"/>
        <v>428.75362598218959</v>
      </c>
      <c r="AE52" s="110">
        <f t="shared" si="39"/>
        <v>528.80109248784652</v>
      </c>
      <c r="AF52" s="110">
        <f t="shared" si="39"/>
        <v>472.65110588147866</v>
      </c>
      <c r="AG52" s="110">
        <f t="shared" si="39"/>
        <v>475.35649247901807</v>
      </c>
      <c r="AH52" s="110">
        <f t="shared" si="39"/>
        <v>479.79347955020518</v>
      </c>
      <c r="AI52" s="110">
        <f t="shared" si="39"/>
        <v>475.30090452617611</v>
      </c>
      <c r="AJ52" s="110">
        <f t="shared" si="39"/>
        <v>483.11386124050023</v>
      </c>
      <c r="AK52" s="110">
        <f t="shared" si="39"/>
        <v>529.22302776689435</v>
      </c>
      <c r="AL52" s="110">
        <f t="shared" si="39"/>
        <v>489.23520350770696</v>
      </c>
      <c r="AM52" s="110">
        <f t="shared" si="39"/>
        <v>524.45239175366316</v>
      </c>
      <c r="AN52" s="111">
        <f>SUM(AN17:AN51)</f>
        <v>530.25240503760915</v>
      </c>
      <c r="AO52" s="112">
        <f>SUM(AO17:AO51)</f>
        <v>5847.5992049560791</v>
      </c>
    </row>
    <row r="53" spans="1:41" ht="9" customHeight="1" x14ac:dyDescent="0.25">
      <c r="B53" s="36"/>
      <c r="C53" s="78"/>
      <c r="D53" s="79"/>
      <c r="E53" s="79"/>
      <c r="F53" s="79"/>
      <c r="G53" s="79"/>
      <c r="H53" s="103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209"/>
      <c r="U53" s="85"/>
      <c r="V53" s="79"/>
      <c r="W53" s="78"/>
      <c r="X53" s="79"/>
      <c r="Y53" s="79"/>
      <c r="Z53" s="79"/>
      <c r="AA53" s="79"/>
      <c r="AB53" s="103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79"/>
      <c r="AN53" s="209"/>
      <c r="AO53" s="85"/>
    </row>
    <row r="54" spans="1:41" x14ac:dyDescent="0.25">
      <c r="A54" s="1" t="s">
        <v>89</v>
      </c>
      <c r="B54" t="s">
        <v>90</v>
      </c>
      <c r="C54" s="75">
        <f t="shared" ref="C54:C84" si="40">AVERAGE(I54:U54)</f>
        <v>3492658.7969230767</v>
      </c>
      <c r="D54" s="76">
        <f t="shared" ref="D54:D85" si="41">IF(I54=" "," ",IFERROR(AVERAGE($I54:$K54),0))</f>
        <v>1416175.7733333334</v>
      </c>
      <c r="E54" s="76">
        <f t="shared" ref="E54:E85" si="42">IF(L54=" "," ",IFERROR(AVERAGE($L54:$N54),0))</f>
        <v>1640499.8333333333</v>
      </c>
      <c r="F54" s="76">
        <f t="shared" ref="F54:F85" si="43">IF(O54=" "," ",IFERROR(AVERAGE($O54:$Q54),0))</f>
        <v>2249821.7899999996</v>
      </c>
      <c r="G54" s="76">
        <f>IF(R54&lt;D208," ",IFERROR(AVERAGE($R54:$T54),0))</f>
        <v>2260929.9966666666</v>
      </c>
      <c r="H54" s="153">
        <f>IFERROR((G54-F54)/F54,0)</f>
        <v>4.9373718025315311E-3</v>
      </c>
      <c r="I54" s="181">
        <v>946751.18000000017</v>
      </c>
      <c r="J54" s="181">
        <v>1551713.08</v>
      </c>
      <c r="K54" s="181">
        <v>1750063.06</v>
      </c>
      <c r="L54" s="181">
        <v>1566882.19</v>
      </c>
      <c r="M54" s="181">
        <v>1830653.83</v>
      </c>
      <c r="N54" s="181">
        <v>1523963.4800000002</v>
      </c>
      <c r="O54" s="181">
        <v>2341472.66</v>
      </c>
      <c r="P54" s="181">
        <v>2313763.69</v>
      </c>
      <c r="Q54" s="181">
        <v>2094229.02</v>
      </c>
      <c r="R54" s="181">
        <v>2197812.81</v>
      </c>
      <c r="S54" s="181">
        <v>2287590.92</v>
      </c>
      <c r="T54" s="211">
        <v>2297386.2599999998</v>
      </c>
      <c r="U54" s="213">
        <f>SUM(I54:T54)</f>
        <v>22702282.18</v>
      </c>
      <c r="V54" s="79"/>
      <c r="W54" s="78">
        <f>AVERAGE(I54:T54)/W$14</f>
        <v>11.98993484363158</v>
      </c>
      <c r="X54" s="79">
        <f t="shared" ref="X54:X85" si="44">IFERROR(AVERAGE($I54:$K54)/X$14,"")</f>
        <v>8.6896698621647435</v>
      </c>
      <c r="Y54" s="79">
        <f t="shared" ref="Y54:Y85" si="45">IFERROR(AVERAGE($L54:$N54)/Y$14,0)</f>
        <v>10.246293096269154</v>
      </c>
      <c r="Z54" s="79">
        <f t="shared" ref="Z54:Z85" si="46">IFERROR(AVERAGE($O54:$Q54)/Z$14,0)</f>
        <v>14.489023684453439</v>
      </c>
      <c r="AA54" s="79">
        <f>IFERROR(AVERAGE($R54:$T54)/AA$14,0)</f>
        <v>14.797469299154622</v>
      </c>
      <c r="AB54" s="153">
        <f>IFERROR((AA54-Z54)/Z54,0)</f>
        <v>2.1288226275186634E-2</v>
      </c>
      <c r="AC54" s="105">
        <f t="shared" ref="AC54:AC75" si="47">IFERROR(I54/I$14,0)</f>
        <v>5.8041232980008228</v>
      </c>
      <c r="AD54" s="79">
        <f t="shared" ref="AD54:AD75" si="48">IFERROR(J54/J$14,0)</f>
        <v>9.5628328968046095</v>
      </c>
      <c r="AE54" s="79">
        <f t="shared" ref="AE54:AE75" si="49">IFERROR(K54/K$14,0)</f>
        <v>10.70145877029382</v>
      </c>
      <c r="AF54" s="79">
        <f t="shared" ref="AF54:AF75" si="50">IFERROR(L54/L$14,0)</f>
        <v>9.703679190948332</v>
      </c>
      <c r="AG54" s="79">
        <f t="shared" ref="AG54:AG75" si="51">IFERROR(M54/M$14,0)</f>
        <v>11.440227910435636</v>
      </c>
      <c r="AH54" s="79">
        <f t="shared" ref="AH54:AH75" si="52">IFERROR(N54/N$14,0)</f>
        <v>9.5950555317702175</v>
      </c>
      <c r="AI54" s="79">
        <f t="shared" ref="AI54:AI75" si="53">IFERROR(O54/O$14,0)</f>
        <v>15.092448595480271</v>
      </c>
      <c r="AJ54" s="79">
        <f t="shared" ref="AJ54:AJ75" si="54">IFERROR(P54/P$14,0)</f>
        <v>14.927315066902363</v>
      </c>
      <c r="AK54" s="79">
        <f t="shared" ref="AK54:AK75" si="55">IFERROR(Q54/Q$14,0)</f>
        <v>13.451361496316375</v>
      </c>
      <c r="AL54" s="79">
        <f t="shared" ref="AL54:AL75" si="56">IFERROR(R54/R$14,0)</f>
        <v>14.192347942321724</v>
      </c>
      <c r="AM54" s="79">
        <f t="shared" ref="AM54:AM75" si="57">IFERROR(S54/S$14,0)</f>
        <v>15.057667223970194</v>
      </c>
      <c r="AN54" s="209">
        <f>IFERROR(T54/T14,0)</f>
        <v>15.154862725437681</v>
      </c>
      <c r="AO54" s="214">
        <f t="shared" ref="AO54:AO85" si="58">IFERROR(U54/U$14,0)</f>
        <v>11.989934843631582</v>
      </c>
    </row>
    <row r="55" spans="1:41" x14ac:dyDescent="0.25">
      <c r="A55" s="1" t="s">
        <v>91</v>
      </c>
      <c r="B55" t="s">
        <v>92</v>
      </c>
      <c r="C55" s="75">
        <f t="shared" si="40"/>
        <v>370964.67076923075</v>
      </c>
      <c r="D55" s="76">
        <f t="shared" si="41"/>
        <v>236855.56333333332</v>
      </c>
      <c r="E55" s="76">
        <f t="shared" si="42"/>
        <v>198753.11333333331</v>
      </c>
      <c r="F55" s="76">
        <f t="shared" si="43"/>
        <v>180565.1</v>
      </c>
      <c r="G55" s="76">
        <f t="shared" ref="G55:G85" si="59">IF(R55&lt;D209," ",IFERROR(AVERAGE($R55:$T55),0))</f>
        <v>187583.01</v>
      </c>
      <c r="H55" s="153">
        <f t="shared" ref="H55:H85" si="60">IFERROR((G55-F55)/F55,0)</f>
        <v>3.8866370079267826E-2</v>
      </c>
      <c r="I55" s="181">
        <v>235444.82</v>
      </c>
      <c r="J55" s="181">
        <v>195856.16</v>
      </c>
      <c r="K55" s="181">
        <v>279265.71000000002</v>
      </c>
      <c r="L55" s="181">
        <v>179400.61</v>
      </c>
      <c r="M55" s="181">
        <v>238611.98</v>
      </c>
      <c r="N55" s="181">
        <v>178246.75</v>
      </c>
      <c r="O55" s="181">
        <v>202587.92</v>
      </c>
      <c r="P55" s="181">
        <v>170579.20000000001</v>
      </c>
      <c r="Q55" s="181">
        <v>168528.18</v>
      </c>
      <c r="R55" s="181">
        <v>182388.39</v>
      </c>
      <c r="S55" s="181">
        <v>203538.81</v>
      </c>
      <c r="T55" s="211">
        <v>176821.83</v>
      </c>
      <c r="U55" s="213">
        <f t="shared" ref="U55:U85" si="61">SUM(I55:T55)</f>
        <v>2411270.36</v>
      </c>
      <c r="V55" s="79"/>
      <c r="W55" s="78">
        <f t="shared" ref="W55:W85" si="62">AVERAGE(I55:T55)/W$14</f>
        <v>1.2734831801293409</v>
      </c>
      <c r="X55" s="79">
        <f t="shared" si="44"/>
        <v>1.4533482983819339</v>
      </c>
      <c r="Y55" s="79">
        <f t="shared" si="45"/>
        <v>1.2413793720852764</v>
      </c>
      <c r="Z55" s="79">
        <f t="shared" si="46"/>
        <v>1.162852996674774</v>
      </c>
      <c r="AA55" s="79">
        <f t="shared" ref="AA55:AA85" si="63">IFERROR(AVERAGE($R55:$T55)/AA$14,0)</f>
        <v>1.2277044559585493</v>
      </c>
      <c r="AB55" s="153">
        <f t="shared" ref="AB55:AB85" si="64">IFERROR((AA55-Z55)/Z55,0)</f>
        <v>5.5769267026202489E-2</v>
      </c>
      <c r="AC55" s="105">
        <f t="shared" si="47"/>
        <v>1.4434106806770601</v>
      </c>
      <c r="AD55" s="79">
        <f t="shared" si="48"/>
        <v>1.2070142051582289</v>
      </c>
      <c r="AE55" s="79">
        <f t="shared" si="49"/>
        <v>1.7076815972116062</v>
      </c>
      <c r="AF55" s="79">
        <f t="shared" si="50"/>
        <v>1.1110254345927801</v>
      </c>
      <c r="AG55" s="79">
        <f t="shared" si="51"/>
        <v>1.4911478011986077</v>
      </c>
      <c r="AH55" s="79">
        <f t="shared" si="52"/>
        <v>1.1222627622333594</v>
      </c>
      <c r="AI55" s="79">
        <f t="shared" si="53"/>
        <v>1.3058225367727632</v>
      </c>
      <c r="AJ55" s="79">
        <f t="shared" si="54"/>
        <v>1.1004967677836415</v>
      </c>
      <c r="AK55" s="79">
        <f t="shared" si="55"/>
        <v>1.0824668409457314</v>
      </c>
      <c r="AL55" s="79">
        <f t="shared" si="56"/>
        <v>1.1777706817169167</v>
      </c>
      <c r="AM55" s="79">
        <f t="shared" si="57"/>
        <v>1.3397586261370966</v>
      </c>
      <c r="AN55" s="209">
        <f t="shared" ref="AN55:AN85" si="65">IFERROR(T55/T15,0)</f>
        <v>0</v>
      </c>
      <c r="AO55" s="214">
        <f t="shared" si="58"/>
        <v>1.2734831801293409</v>
      </c>
    </row>
    <row r="56" spans="1:41" x14ac:dyDescent="0.25">
      <c r="A56" s="1" t="s">
        <v>93</v>
      </c>
      <c r="B56" t="s">
        <v>94</v>
      </c>
      <c r="C56" s="75">
        <f t="shared" si="40"/>
        <v>0</v>
      </c>
      <c r="D56" s="76">
        <f t="shared" si="41"/>
        <v>0</v>
      </c>
      <c r="E56" s="76">
        <f t="shared" si="42"/>
        <v>0</v>
      </c>
      <c r="F56" s="76">
        <f t="shared" si="43"/>
        <v>0</v>
      </c>
      <c r="G56" s="76">
        <f t="shared" si="59"/>
        <v>0</v>
      </c>
      <c r="H56" s="153">
        <f t="shared" si="60"/>
        <v>0</v>
      </c>
      <c r="I56" s="181">
        <v>0</v>
      </c>
      <c r="J56" s="181">
        <v>0</v>
      </c>
      <c r="K56" s="181">
        <v>0</v>
      </c>
      <c r="L56" s="181">
        <v>0</v>
      </c>
      <c r="M56" s="181">
        <v>0</v>
      </c>
      <c r="N56" s="181">
        <v>0</v>
      </c>
      <c r="O56" s="181">
        <v>0</v>
      </c>
      <c r="P56" s="181">
        <v>0</v>
      </c>
      <c r="Q56" s="181">
        <v>0</v>
      </c>
      <c r="R56" s="181">
        <v>0</v>
      </c>
      <c r="S56" s="181">
        <v>0</v>
      </c>
      <c r="T56" s="211">
        <v>0</v>
      </c>
      <c r="U56" s="213">
        <f t="shared" si="61"/>
        <v>0</v>
      </c>
      <c r="V56" s="79"/>
      <c r="W56" s="78">
        <f t="shared" si="62"/>
        <v>0</v>
      </c>
      <c r="X56" s="79">
        <f t="shared" si="44"/>
        <v>0</v>
      </c>
      <c r="Y56" s="79">
        <f t="shared" si="45"/>
        <v>0</v>
      </c>
      <c r="Z56" s="79">
        <f t="shared" si="46"/>
        <v>0</v>
      </c>
      <c r="AA56" s="79">
        <f t="shared" si="63"/>
        <v>0</v>
      </c>
      <c r="AB56" s="153">
        <f t="shared" si="64"/>
        <v>0</v>
      </c>
      <c r="AC56" s="105">
        <f t="shared" si="47"/>
        <v>0</v>
      </c>
      <c r="AD56" s="79">
        <f t="shared" si="48"/>
        <v>0</v>
      </c>
      <c r="AE56" s="79">
        <f t="shared" si="49"/>
        <v>0</v>
      </c>
      <c r="AF56" s="79">
        <f t="shared" si="50"/>
        <v>0</v>
      </c>
      <c r="AG56" s="79">
        <f t="shared" si="51"/>
        <v>0</v>
      </c>
      <c r="AH56" s="79">
        <f t="shared" si="52"/>
        <v>0</v>
      </c>
      <c r="AI56" s="79">
        <f t="shared" si="53"/>
        <v>0</v>
      </c>
      <c r="AJ56" s="79">
        <f t="shared" si="54"/>
        <v>0</v>
      </c>
      <c r="AK56" s="79">
        <f t="shared" si="55"/>
        <v>0</v>
      </c>
      <c r="AL56" s="79">
        <f t="shared" si="56"/>
        <v>0</v>
      </c>
      <c r="AM56" s="79">
        <f t="shared" si="57"/>
        <v>0</v>
      </c>
      <c r="AN56" s="209">
        <f t="shared" si="65"/>
        <v>0</v>
      </c>
      <c r="AO56" s="214">
        <f t="shared" si="58"/>
        <v>0</v>
      </c>
    </row>
    <row r="57" spans="1:41" x14ac:dyDescent="0.25">
      <c r="A57" s="1" t="s">
        <v>95</v>
      </c>
      <c r="B57" t="s">
        <v>96</v>
      </c>
      <c r="C57" s="75">
        <f t="shared" si="40"/>
        <v>0</v>
      </c>
      <c r="D57" s="76">
        <f t="shared" si="41"/>
        <v>0</v>
      </c>
      <c r="E57" s="76">
        <f t="shared" si="42"/>
        <v>0</v>
      </c>
      <c r="F57" s="76">
        <f t="shared" si="43"/>
        <v>0</v>
      </c>
      <c r="G57" s="76">
        <f t="shared" si="59"/>
        <v>0</v>
      </c>
      <c r="H57" s="153">
        <f t="shared" si="60"/>
        <v>0</v>
      </c>
      <c r="I57" s="181">
        <v>0</v>
      </c>
      <c r="J57" s="181">
        <v>0</v>
      </c>
      <c r="K57" s="181">
        <v>0</v>
      </c>
      <c r="L57" s="181">
        <v>0</v>
      </c>
      <c r="M57" s="181">
        <v>0</v>
      </c>
      <c r="N57" s="181">
        <v>0</v>
      </c>
      <c r="O57" s="181">
        <v>0</v>
      </c>
      <c r="P57" s="181">
        <v>0</v>
      </c>
      <c r="Q57" s="181">
        <v>0</v>
      </c>
      <c r="R57" s="181">
        <v>0</v>
      </c>
      <c r="S57" s="181">
        <v>0</v>
      </c>
      <c r="T57" s="211">
        <v>0</v>
      </c>
      <c r="U57" s="213">
        <f t="shared" si="61"/>
        <v>0</v>
      </c>
      <c r="V57" s="79"/>
      <c r="W57" s="78">
        <f t="shared" si="62"/>
        <v>0</v>
      </c>
      <c r="X57" s="79">
        <f t="shared" si="44"/>
        <v>0</v>
      </c>
      <c r="Y57" s="79">
        <f t="shared" si="45"/>
        <v>0</v>
      </c>
      <c r="Z57" s="79">
        <f t="shared" si="46"/>
        <v>0</v>
      </c>
      <c r="AA57" s="79">
        <f t="shared" si="63"/>
        <v>0</v>
      </c>
      <c r="AB57" s="153">
        <f t="shared" si="64"/>
        <v>0</v>
      </c>
      <c r="AC57" s="105">
        <f t="shared" si="47"/>
        <v>0</v>
      </c>
      <c r="AD57" s="79">
        <f t="shared" si="48"/>
        <v>0</v>
      </c>
      <c r="AE57" s="79">
        <f t="shared" si="49"/>
        <v>0</v>
      </c>
      <c r="AF57" s="79">
        <f t="shared" si="50"/>
        <v>0</v>
      </c>
      <c r="AG57" s="79">
        <f t="shared" si="51"/>
        <v>0</v>
      </c>
      <c r="AH57" s="79">
        <f t="shared" si="52"/>
        <v>0</v>
      </c>
      <c r="AI57" s="79">
        <f t="shared" si="53"/>
        <v>0</v>
      </c>
      <c r="AJ57" s="79">
        <f t="shared" si="54"/>
        <v>0</v>
      </c>
      <c r="AK57" s="79">
        <f t="shared" si="55"/>
        <v>0</v>
      </c>
      <c r="AL57" s="79">
        <f t="shared" si="56"/>
        <v>0</v>
      </c>
      <c r="AM57" s="79">
        <f t="shared" si="57"/>
        <v>0</v>
      </c>
      <c r="AN57" s="209">
        <f t="shared" si="65"/>
        <v>0</v>
      </c>
      <c r="AO57" s="214">
        <f t="shared" si="58"/>
        <v>0</v>
      </c>
    </row>
    <row r="58" spans="1:41" x14ac:dyDescent="0.25">
      <c r="A58" s="1" t="s">
        <v>97</v>
      </c>
      <c r="B58" t="s">
        <v>98</v>
      </c>
      <c r="C58" s="75">
        <f t="shared" si="40"/>
        <v>121819.02307692308</v>
      </c>
      <c r="D58" s="76">
        <f t="shared" si="41"/>
        <v>34084.300000000003</v>
      </c>
      <c r="E58" s="76">
        <f t="shared" si="42"/>
        <v>48195.653333333328</v>
      </c>
      <c r="F58" s="76">
        <f t="shared" si="43"/>
        <v>100580.54666666668</v>
      </c>
      <c r="G58" s="76">
        <f t="shared" si="59"/>
        <v>81080.71666666666</v>
      </c>
      <c r="H58" s="153">
        <f t="shared" si="60"/>
        <v>-0.19387277804945993</v>
      </c>
      <c r="I58" s="181">
        <v>14234.97</v>
      </c>
      <c r="J58" s="181">
        <v>21961.34</v>
      </c>
      <c r="K58" s="181">
        <v>66056.590000000011</v>
      </c>
      <c r="L58" s="181">
        <v>58689.64</v>
      </c>
      <c r="M58" s="181">
        <v>43068.03</v>
      </c>
      <c r="N58" s="181">
        <v>42829.29</v>
      </c>
      <c r="O58" s="181">
        <v>94474.86</v>
      </c>
      <c r="P58" s="181">
        <v>91661.340000000011</v>
      </c>
      <c r="Q58" s="181">
        <v>115605.44</v>
      </c>
      <c r="R58" s="181">
        <v>123678.14</v>
      </c>
      <c r="S58" s="181">
        <v>52526.01</v>
      </c>
      <c r="T58" s="211">
        <v>67038</v>
      </c>
      <c r="U58" s="213">
        <f t="shared" si="61"/>
        <v>791823.65</v>
      </c>
      <c r="V58" s="79"/>
      <c r="W58" s="78">
        <f t="shared" si="62"/>
        <v>0.41819205205326798</v>
      </c>
      <c r="X58" s="79">
        <f t="shared" si="44"/>
        <v>0.20914163344698589</v>
      </c>
      <c r="Y58" s="79">
        <f t="shared" si="45"/>
        <v>0.30102215189873416</v>
      </c>
      <c r="Z58" s="79">
        <f t="shared" si="46"/>
        <v>0.64774638121386863</v>
      </c>
      <c r="AA58" s="79">
        <f t="shared" si="63"/>
        <v>0.53066190346332154</v>
      </c>
      <c r="AB58" s="153">
        <f t="shared" si="64"/>
        <v>-0.18075666826749728</v>
      </c>
      <c r="AC58" s="105">
        <f t="shared" si="47"/>
        <v>8.7268463740750507E-2</v>
      </c>
      <c r="AD58" s="79">
        <f t="shared" si="48"/>
        <v>0.13534243367331217</v>
      </c>
      <c r="AE58" s="79">
        <f t="shared" si="49"/>
        <v>0.40392937291711262</v>
      </c>
      <c r="AF58" s="79">
        <f t="shared" si="50"/>
        <v>0.36346410855065553</v>
      </c>
      <c r="AG58" s="79">
        <f t="shared" si="51"/>
        <v>0.26914322674182439</v>
      </c>
      <c r="AH58" s="79">
        <f t="shared" si="52"/>
        <v>0.26965830961795151</v>
      </c>
      <c r="AI58" s="79">
        <f t="shared" si="53"/>
        <v>0.6089573423057586</v>
      </c>
      <c r="AJ58" s="79">
        <f t="shared" si="54"/>
        <v>0.59135585347285846</v>
      </c>
      <c r="AK58" s="79">
        <f t="shared" si="55"/>
        <v>0.74254083461259301</v>
      </c>
      <c r="AL58" s="79">
        <f t="shared" si="56"/>
        <v>0.79864999773987955</v>
      </c>
      <c r="AM58" s="79">
        <f t="shared" si="57"/>
        <v>0.34574327615486894</v>
      </c>
      <c r="AN58" s="209">
        <f t="shared" si="65"/>
        <v>2.7006268398297303E-3</v>
      </c>
      <c r="AO58" s="214">
        <f t="shared" si="58"/>
        <v>0.41819205205326798</v>
      </c>
    </row>
    <row r="59" spans="1:41" x14ac:dyDescent="0.25">
      <c r="A59" s="1" t="s">
        <v>99</v>
      </c>
      <c r="B59" t="s">
        <v>100</v>
      </c>
      <c r="C59" s="75">
        <f t="shared" si="40"/>
        <v>606468.52923076926</v>
      </c>
      <c r="D59" s="76">
        <f t="shared" si="41"/>
        <v>332850.32</v>
      </c>
      <c r="E59" s="76">
        <f t="shared" si="42"/>
        <v>302045.02</v>
      </c>
      <c r="F59" s="76">
        <f t="shared" si="43"/>
        <v>331785.63333333336</v>
      </c>
      <c r="G59" s="76">
        <f t="shared" si="59"/>
        <v>347334.17333333328</v>
      </c>
      <c r="H59" s="153">
        <f t="shared" si="60"/>
        <v>4.6863210573011307E-2</v>
      </c>
      <c r="I59" s="181">
        <v>232007.67</v>
      </c>
      <c r="J59" s="181">
        <v>457114.87</v>
      </c>
      <c r="K59" s="181">
        <v>309428.42</v>
      </c>
      <c r="L59" s="181">
        <v>236054.02000000002</v>
      </c>
      <c r="M59" s="181">
        <v>333668.25</v>
      </c>
      <c r="N59" s="181">
        <v>336412.79000000004</v>
      </c>
      <c r="O59" s="181">
        <v>271233.51</v>
      </c>
      <c r="P59" s="181">
        <v>312838.51</v>
      </c>
      <c r="Q59" s="181">
        <v>411284.88</v>
      </c>
      <c r="R59" s="181">
        <v>275779.48</v>
      </c>
      <c r="S59" s="181">
        <v>364021.17</v>
      </c>
      <c r="T59" s="211">
        <v>402201.87</v>
      </c>
      <c r="U59" s="213">
        <f t="shared" si="61"/>
        <v>3942045.44</v>
      </c>
      <c r="V59" s="79"/>
      <c r="W59" s="78">
        <f t="shared" si="62"/>
        <v>2.0819434628415401</v>
      </c>
      <c r="X59" s="79">
        <f t="shared" si="44"/>
        <v>2.0423731635430964</v>
      </c>
      <c r="Y59" s="79">
        <f t="shared" si="45"/>
        <v>1.886523692538308</v>
      </c>
      <c r="Z59" s="79">
        <f t="shared" si="46"/>
        <v>2.1367247489980317</v>
      </c>
      <c r="AA59" s="79">
        <f t="shared" si="63"/>
        <v>2.2732533842377962</v>
      </c>
      <c r="AB59" s="153">
        <f t="shared" si="64"/>
        <v>6.3896220280027435E-2</v>
      </c>
      <c r="AC59" s="105">
        <f t="shared" si="47"/>
        <v>1.4223389959354329</v>
      </c>
      <c r="AD59" s="79">
        <f t="shared" si="48"/>
        <v>2.8170885280251441</v>
      </c>
      <c r="AE59" s="79">
        <f t="shared" si="49"/>
        <v>1.8921235209588161</v>
      </c>
      <c r="AF59" s="79">
        <f t="shared" si="50"/>
        <v>1.4618791996185121</v>
      </c>
      <c r="AG59" s="79">
        <f t="shared" si="51"/>
        <v>2.0851789474999842</v>
      </c>
      <c r="AH59" s="79">
        <f t="shared" si="52"/>
        <v>2.1180949832523237</v>
      </c>
      <c r="AI59" s="79">
        <f t="shared" si="53"/>
        <v>1.748291951889237</v>
      </c>
      <c r="AJ59" s="79">
        <f t="shared" si="54"/>
        <v>2.018286925329996</v>
      </c>
      <c r="AK59" s="79">
        <f t="shared" si="55"/>
        <v>2.6417080204767198</v>
      </c>
      <c r="AL59" s="79">
        <f t="shared" si="56"/>
        <v>1.7808424437714307</v>
      </c>
      <c r="AM59" s="79">
        <f t="shared" si="57"/>
        <v>2.3961056989771063</v>
      </c>
      <c r="AN59" s="209">
        <f t="shared" si="65"/>
        <v>8.9029790088121814</v>
      </c>
      <c r="AO59" s="214">
        <f t="shared" si="58"/>
        <v>2.0819434628415401</v>
      </c>
    </row>
    <row r="60" spans="1:41" x14ac:dyDescent="0.25">
      <c r="A60" s="1" t="s">
        <v>101</v>
      </c>
      <c r="B60" t="s">
        <v>102</v>
      </c>
      <c r="C60" s="75">
        <f t="shared" si="40"/>
        <v>0</v>
      </c>
      <c r="D60" s="76">
        <f t="shared" si="41"/>
        <v>0</v>
      </c>
      <c r="E60" s="76">
        <f t="shared" si="42"/>
        <v>0</v>
      </c>
      <c r="F60" s="76">
        <f t="shared" si="43"/>
        <v>0</v>
      </c>
      <c r="G60" s="76">
        <f t="shared" si="59"/>
        <v>0</v>
      </c>
      <c r="H60" s="153">
        <f t="shared" si="60"/>
        <v>0</v>
      </c>
      <c r="I60" s="181">
        <v>0</v>
      </c>
      <c r="J60" s="181">
        <v>0</v>
      </c>
      <c r="K60" s="181">
        <v>0</v>
      </c>
      <c r="L60" s="181">
        <v>0</v>
      </c>
      <c r="M60" s="181">
        <v>0</v>
      </c>
      <c r="N60" s="181">
        <v>0</v>
      </c>
      <c r="O60" s="181">
        <v>0</v>
      </c>
      <c r="P60" s="181">
        <v>0</v>
      </c>
      <c r="Q60" s="181">
        <v>0</v>
      </c>
      <c r="R60" s="181">
        <v>0</v>
      </c>
      <c r="S60" s="181">
        <v>0</v>
      </c>
      <c r="T60" s="211">
        <v>0</v>
      </c>
      <c r="U60" s="213">
        <f t="shared" si="61"/>
        <v>0</v>
      </c>
      <c r="V60" s="79"/>
      <c r="W60" s="78">
        <f t="shared" si="62"/>
        <v>0</v>
      </c>
      <c r="X60" s="79">
        <f t="shared" si="44"/>
        <v>0</v>
      </c>
      <c r="Y60" s="79">
        <f t="shared" si="45"/>
        <v>0</v>
      </c>
      <c r="Z60" s="79">
        <f t="shared" si="46"/>
        <v>0</v>
      </c>
      <c r="AA60" s="79">
        <f t="shared" si="63"/>
        <v>0</v>
      </c>
      <c r="AB60" s="153">
        <f t="shared" si="64"/>
        <v>0</v>
      </c>
      <c r="AC60" s="105">
        <f t="shared" si="47"/>
        <v>0</v>
      </c>
      <c r="AD60" s="79">
        <f t="shared" si="48"/>
        <v>0</v>
      </c>
      <c r="AE60" s="79">
        <f t="shared" si="49"/>
        <v>0</v>
      </c>
      <c r="AF60" s="79">
        <f t="shared" si="50"/>
        <v>0</v>
      </c>
      <c r="AG60" s="79">
        <f t="shared" si="51"/>
        <v>0</v>
      </c>
      <c r="AH60" s="79">
        <f t="shared" si="52"/>
        <v>0</v>
      </c>
      <c r="AI60" s="79">
        <f t="shared" si="53"/>
        <v>0</v>
      </c>
      <c r="AJ60" s="79">
        <f t="shared" si="54"/>
        <v>0</v>
      </c>
      <c r="AK60" s="79">
        <f t="shared" si="55"/>
        <v>0</v>
      </c>
      <c r="AL60" s="79">
        <f t="shared" si="56"/>
        <v>0</v>
      </c>
      <c r="AM60" s="79">
        <f t="shared" si="57"/>
        <v>0</v>
      </c>
      <c r="AN60" s="209">
        <f t="shared" si="65"/>
        <v>0</v>
      </c>
      <c r="AO60" s="214">
        <f t="shared" si="58"/>
        <v>0</v>
      </c>
    </row>
    <row r="61" spans="1:41" x14ac:dyDescent="0.25">
      <c r="A61" s="1" t="s">
        <v>103</v>
      </c>
      <c r="B61" t="s">
        <v>104</v>
      </c>
      <c r="C61" s="75">
        <f t="shared" si="40"/>
        <v>0</v>
      </c>
      <c r="D61" s="76">
        <f t="shared" si="41"/>
        <v>0</v>
      </c>
      <c r="E61" s="76">
        <f t="shared" si="42"/>
        <v>0</v>
      </c>
      <c r="F61" s="76">
        <f t="shared" si="43"/>
        <v>0</v>
      </c>
      <c r="G61" s="76">
        <f t="shared" si="59"/>
        <v>0</v>
      </c>
      <c r="H61" s="153">
        <f t="shared" si="60"/>
        <v>0</v>
      </c>
      <c r="I61" s="181">
        <v>0</v>
      </c>
      <c r="J61" s="181">
        <v>0</v>
      </c>
      <c r="K61" s="181">
        <v>0</v>
      </c>
      <c r="L61" s="181">
        <v>0</v>
      </c>
      <c r="M61" s="181">
        <v>0</v>
      </c>
      <c r="N61" s="181">
        <v>0</v>
      </c>
      <c r="O61" s="181">
        <v>0</v>
      </c>
      <c r="P61" s="181">
        <v>0</v>
      </c>
      <c r="Q61" s="181">
        <v>0</v>
      </c>
      <c r="R61" s="181">
        <v>0</v>
      </c>
      <c r="S61" s="181">
        <v>0</v>
      </c>
      <c r="T61" s="211">
        <v>0</v>
      </c>
      <c r="U61" s="213">
        <f t="shared" si="61"/>
        <v>0</v>
      </c>
      <c r="V61" s="79"/>
      <c r="W61" s="78">
        <f t="shared" si="62"/>
        <v>0</v>
      </c>
      <c r="X61" s="79">
        <f t="shared" si="44"/>
        <v>0</v>
      </c>
      <c r="Y61" s="79">
        <f t="shared" si="45"/>
        <v>0</v>
      </c>
      <c r="Z61" s="79">
        <f t="shared" si="46"/>
        <v>0</v>
      </c>
      <c r="AA61" s="79">
        <f t="shared" si="63"/>
        <v>0</v>
      </c>
      <c r="AB61" s="153">
        <f t="shared" si="64"/>
        <v>0</v>
      </c>
      <c r="AC61" s="105">
        <f t="shared" si="47"/>
        <v>0</v>
      </c>
      <c r="AD61" s="79">
        <f t="shared" si="48"/>
        <v>0</v>
      </c>
      <c r="AE61" s="79">
        <f t="shared" si="49"/>
        <v>0</v>
      </c>
      <c r="AF61" s="79">
        <f t="shared" si="50"/>
        <v>0</v>
      </c>
      <c r="AG61" s="79">
        <f t="shared" si="51"/>
        <v>0</v>
      </c>
      <c r="AH61" s="79">
        <f t="shared" si="52"/>
        <v>0</v>
      </c>
      <c r="AI61" s="79">
        <f t="shared" si="53"/>
        <v>0</v>
      </c>
      <c r="AJ61" s="79">
        <f t="shared" si="54"/>
        <v>0</v>
      </c>
      <c r="AK61" s="79">
        <f t="shared" si="55"/>
        <v>0</v>
      </c>
      <c r="AL61" s="79">
        <f t="shared" si="56"/>
        <v>0</v>
      </c>
      <c r="AM61" s="79">
        <f t="shared" si="57"/>
        <v>0</v>
      </c>
      <c r="AN61" s="209">
        <f t="shared" si="65"/>
        <v>0</v>
      </c>
      <c r="AO61" s="214">
        <f t="shared" si="58"/>
        <v>0</v>
      </c>
    </row>
    <row r="62" spans="1:41" x14ac:dyDescent="0.25">
      <c r="A62" s="1" t="s">
        <v>105</v>
      </c>
      <c r="B62" t="s">
        <v>106</v>
      </c>
      <c r="C62" s="75">
        <f t="shared" si="40"/>
        <v>0</v>
      </c>
      <c r="D62" s="76">
        <f t="shared" si="41"/>
        <v>0</v>
      </c>
      <c r="E62" s="76">
        <f t="shared" si="42"/>
        <v>0</v>
      </c>
      <c r="F62" s="76">
        <f t="shared" si="43"/>
        <v>0</v>
      </c>
      <c r="G62" s="76">
        <f t="shared" si="59"/>
        <v>0</v>
      </c>
      <c r="H62" s="153">
        <f t="shared" si="60"/>
        <v>0</v>
      </c>
      <c r="I62" s="181">
        <v>0</v>
      </c>
      <c r="J62" s="181">
        <v>0</v>
      </c>
      <c r="K62" s="181">
        <v>0</v>
      </c>
      <c r="L62" s="181">
        <v>0</v>
      </c>
      <c r="M62" s="181">
        <v>0</v>
      </c>
      <c r="N62" s="181">
        <v>0</v>
      </c>
      <c r="O62" s="181">
        <v>0</v>
      </c>
      <c r="P62" s="181">
        <v>0</v>
      </c>
      <c r="Q62" s="181">
        <v>0</v>
      </c>
      <c r="R62" s="181">
        <v>0</v>
      </c>
      <c r="S62" s="181">
        <v>0</v>
      </c>
      <c r="T62" s="211">
        <v>0</v>
      </c>
      <c r="U62" s="213">
        <f t="shared" si="61"/>
        <v>0</v>
      </c>
      <c r="V62" s="79"/>
      <c r="W62" s="78">
        <f t="shared" si="62"/>
        <v>0</v>
      </c>
      <c r="X62" s="79">
        <f t="shared" si="44"/>
        <v>0</v>
      </c>
      <c r="Y62" s="79">
        <f t="shared" si="45"/>
        <v>0</v>
      </c>
      <c r="Z62" s="79">
        <f t="shared" si="46"/>
        <v>0</v>
      </c>
      <c r="AA62" s="79">
        <f t="shared" si="63"/>
        <v>0</v>
      </c>
      <c r="AB62" s="153">
        <f t="shared" si="64"/>
        <v>0</v>
      </c>
      <c r="AC62" s="105">
        <f t="shared" si="47"/>
        <v>0</v>
      </c>
      <c r="AD62" s="79">
        <f t="shared" si="48"/>
        <v>0</v>
      </c>
      <c r="AE62" s="79">
        <f t="shared" si="49"/>
        <v>0</v>
      </c>
      <c r="AF62" s="79">
        <f t="shared" si="50"/>
        <v>0</v>
      </c>
      <c r="AG62" s="79">
        <f t="shared" si="51"/>
        <v>0</v>
      </c>
      <c r="AH62" s="79">
        <f t="shared" si="52"/>
        <v>0</v>
      </c>
      <c r="AI62" s="79">
        <f t="shared" si="53"/>
        <v>0</v>
      </c>
      <c r="AJ62" s="79">
        <f t="shared" si="54"/>
        <v>0</v>
      </c>
      <c r="AK62" s="79">
        <f t="shared" si="55"/>
        <v>0</v>
      </c>
      <c r="AL62" s="79">
        <f t="shared" si="56"/>
        <v>0</v>
      </c>
      <c r="AM62" s="79">
        <f t="shared" si="57"/>
        <v>0</v>
      </c>
      <c r="AN62" s="209">
        <f t="shared" si="65"/>
        <v>0</v>
      </c>
      <c r="AO62" s="214">
        <f t="shared" si="58"/>
        <v>0</v>
      </c>
    </row>
    <row r="63" spans="1:41" x14ac:dyDescent="0.25">
      <c r="A63" s="1" t="s">
        <v>107</v>
      </c>
      <c r="B63" t="s">
        <v>108</v>
      </c>
      <c r="C63" s="75">
        <f t="shared" si="40"/>
        <v>0</v>
      </c>
      <c r="D63" s="76">
        <f t="shared" si="41"/>
        <v>0</v>
      </c>
      <c r="E63" s="76">
        <f t="shared" si="42"/>
        <v>0</v>
      </c>
      <c r="F63" s="76">
        <f t="shared" si="43"/>
        <v>0</v>
      </c>
      <c r="G63" s="76">
        <f t="shared" si="59"/>
        <v>0</v>
      </c>
      <c r="H63" s="153">
        <f t="shared" si="60"/>
        <v>0</v>
      </c>
      <c r="I63" s="181">
        <v>0</v>
      </c>
      <c r="J63" s="181">
        <v>0</v>
      </c>
      <c r="K63" s="181">
        <v>0</v>
      </c>
      <c r="L63" s="181">
        <v>0</v>
      </c>
      <c r="M63" s="181">
        <v>0</v>
      </c>
      <c r="N63" s="181">
        <v>0</v>
      </c>
      <c r="O63" s="181">
        <v>0</v>
      </c>
      <c r="P63" s="181">
        <v>0</v>
      </c>
      <c r="Q63" s="181">
        <v>0</v>
      </c>
      <c r="R63" s="181">
        <v>0</v>
      </c>
      <c r="S63" s="181">
        <v>0</v>
      </c>
      <c r="T63" s="211">
        <v>0</v>
      </c>
      <c r="U63" s="213">
        <f t="shared" si="61"/>
        <v>0</v>
      </c>
      <c r="V63" s="79"/>
      <c r="W63" s="78">
        <f t="shared" si="62"/>
        <v>0</v>
      </c>
      <c r="X63" s="79">
        <f t="shared" si="44"/>
        <v>0</v>
      </c>
      <c r="Y63" s="79">
        <f t="shared" si="45"/>
        <v>0</v>
      </c>
      <c r="Z63" s="79">
        <f t="shared" si="46"/>
        <v>0</v>
      </c>
      <c r="AA63" s="79">
        <f t="shared" si="63"/>
        <v>0</v>
      </c>
      <c r="AB63" s="153">
        <f t="shared" si="64"/>
        <v>0</v>
      </c>
      <c r="AC63" s="105">
        <f t="shared" si="47"/>
        <v>0</v>
      </c>
      <c r="AD63" s="79">
        <f t="shared" si="48"/>
        <v>0</v>
      </c>
      <c r="AE63" s="79">
        <f t="shared" si="49"/>
        <v>0</v>
      </c>
      <c r="AF63" s="79">
        <f t="shared" si="50"/>
        <v>0</v>
      </c>
      <c r="AG63" s="79">
        <f t="shared" si="51"/>
        <v>0</v>
      </c>
      <c r="AH63" s="79">
        <f t="shared" si="52"/>
        <v>0</v>
      </c>
      <c r="AI63" s="79">
        <f t="shared" si="53"/>
        <v>0</v>
      </c>
      <c r="AJ63" s="79">
        <f t="shared" si="54"/>
        <v>0</v>
      </c>
      <c r="AK63" s="79">
        <f t="shared" si="55"/>
        <v>0</v>
      </c>
      <c r="AL63" s="79">
        <f t="shared" si="56"/>
        <v>0</v>
      </c>
      <c r="AM63" s="79">
        <f t="shared" si="57"/>
        <v>0</v>
      </c>
      <c r="AN63" s="209">
        <f t="shared" si="65"/>
        <v>0</v>
      </c>
      <c r="AO63" s="214">
        <f t="shared" si="58"/>
        <v>0</v>
      </c>
    </row>
    <row r="64" spans="1:41" x14ac:dyDescent="0.25">
      <c r="A64" s="1" t="s">
        <v>109</v>
      </c>
      <c r="B64" t="s">
        <v>110</v>
      </c>
      <c r="C64" s="75">
        <f t="shared" si="40"/>
        <v>0</v>
      </c>
      <c r="D64" s="76">
        <f t="shared" si="41"/>
        <v>0</v>
      </c>
      <c r="E64" s="76">
        <f t="shared" si="42"/>
        <v>0</v>
      </c>
      <c r="F64" s="76">
        <f t="shared" si="43"/>
        <v>0</v>
      </c>
      <c r="G64" s="76">
        <f t="shared" si="59"/>
        <v>0</v>
      </c>
      <c r="H64" s="153">
        <f t="shared" si="60"/>
        <v>0</v>
      </c>
      <c r="I64" s="181">
        <v>0</v>
      </c>
      <c r="J64" s="181">
        <v>0</v>
      </c>
      <c r="K64" s="181">
        <v>0</v>
      </c>
      <c r="L64" s="181">
        <v>0</v>
      </c>
      <c r="M64" s="181">
        <v>0</v>
      </c>
      <c r="N64" s="181">
        <v>0</v>
      </c>
      <c r="O64" s="181">
        <v>0</v>
      </c>
      <c r="P64" s="181">
        <v>0</v>
      </c>
      <c r="Q64" s="181">
        <v>0</v>
      </c>
      <c r="R64" s="181">
        <v>0</v>
      </c>
      <c r="S64" s="181">
        <v>0</v>
      </c>
      <c r="T64" s="211">
        <v>0</v>
      </c>
      <c r="U64" s="213">
        <f t="shared" si="61"/>
        <v>0</v>
      </c>
      <c r="V64" s="79"/>
      <c r="W64" s="78">
        <f t="shared" si="62"/>
        <v>0</v>
      </c>
      <c r="X64" s="79">
        <f t="shared" si="44"/>
        <v>0</v>
      </c>
      <c r="Y64" s="79">
        <f t="shared" si="45"/>
        <v>0</v>
      </c>
      <c r="Z64" s="79">
        <f t="shared" si="46"/>
        <v>0</v>
      </c>
      <c r="AA64" s="79">
        <f t="shared" si="63"/>
        <v>0</v>
      </c>
      <c r="AB64" s="153">
        <f t="shared" si="64"/>
        <v>0</v>
      </c>
      <c r="AC64" s="105">
        <f t="shared" si="47"/>
        <v>0</v>
      </c>
      <c r="AD64" s="79">
        <f t="shared" si="48"/>
        <v>0</v>
      </c>
      <c r="AE64" s="79">
        <f t="shared" si="49"/>
        <v>0</v>
      </c>
      <c r="AF64" s="79">
        <f t="shared" si="50"/>
        <v>0</v>
      </c>
      <c r="AG64" s="79">
        <f t="shared" si="51"/>
        <v>0</v>
      </c>
      <c r="AH64" s="79">
        <f t="shared" si="52"/>
        <v>0</v>
      </c>
      <c r="AI64" s="79">
        <f t="shared" si="53"/>
        <v>0</v>
      </c>
      <c r="AJ64" s="79">
        <f t="shared" si="54"/>
        <v>0</v>
      </c>
      <c r="AK64" s="79">
        <f t="shared" si="55"/>
        <v>0</v>
      </c>
      <c r="AL64" s="79">
        <f t="shared" si="56"/>
        <v>0</v>
      </c>
      <c r="AM64" s="79">
        <f t="shared" si="57"/>
        <v>0</v>
      </c>
      <c r="AN64" s="209">
        <f t="shared" si="65"/>
        <v>0</v>
      </c>
      <c r="AO64" s="214">
        <f t="shared" si="58"/>
        <v>0</v>
      </c>
    </row>
    <row r="65" spans="1:41" x14ac:dyDescent="0.25">
      <c r="A65" s="1" t="s">
        <v>111</v>
      </c>
      <c r="B65" t="s">
        <v>112</v>
      </c>
      <c r="C65" s="75">
        <f t="shared" si="40"/>
        <v>0</v>
      </c>
      <c r="D65" s="76">
        <f t="shared" si="41"/>
        <v>0</v>
      </c>
      <c r="E65" s="76">
        <f t="shared" si="42"/>
        <v>0</v>
      </c>
      <c r="F65" s="76">
        <f t="shared" si="43"/>
        <v>0</v>
      </c>
      <c r="G65" s="76">
        <f t="shared" si="59"/>
        <v>0</v>
      </c>
      <c r="H65" s="153">
        <f t="shared" si="60"/>
        <v>0</v>
      </c>
      <c r="I65" s="181">
        <v>0</v>
      </c>
      <c r="J65" s="181">
        <v>0</v>
      </c>
      <c r="K65" s="181">
        <v>0</v>
      </c>
      <c r="L65" s="181">
        <v>0</v>
      </c>
      <c r="M65" s="181">
        <v>0</v>
      </c>
      <c r="N65" s="181">
        <v>0</v>
      </c>
      <c r="O65" s="181">
        <v>0</v>
      </c>
      <c r="P65" s="181">
        <v>0</v>
      </c>
      <c r="Q65" s="181">
        <v>0</v>
      </c>
      <c r="R65" s="181">
        <v>0</v>
      </c>
      <c r="S65" s="181">
        <v>0</v>
      </c>
      <c r="T65" s="211">
        <v>0</v>
      </c>
      <c r="U65" s="213">
        <f t="shared" si="61"/>
        <v>0</v>
      </c>
      <c r="V65" s="79"/>
      <c r="W65" s="78">
        <f t="shared" si="62"/>
        <v>0</v>
      </c>
      <c r="X65" s="79">
        <f t="shared" si="44"/>
        <v>0</v>
      </c>
      <c r="Y65" s="79">
        <f t="shared" si="45"/>
        <v>0</v>
      </c>
      <c r="Z65" s="79">
        <f t="shared" si="46"/>
        <v>0</v>
      </c>
      <c r="AA65" s="79">
        <f t="shared" si="63"/>
        <v>0</v>
      </c>
      <c r="AB65" s="153">
        <f t="shared" si="64"/>
        <v>0</v>
      </c>
      <c r="AC65" s="105">
        <f t="shared" si="47"/>
        <v>0</v>
      </c>
      <c r="AD65" s="79">
        <f t="shared" si="48"/>
        <v>0</v>
      </c>
      <c r="AE65" s="79">
        <f t="shared" si="49"/>
        <v>0</v>
      </c>
      <c r="AF65" s="79">
        <f t="shared" si="50"/>
        <v>0</v>
      </c>
      <c r="AG65" s="79">
        <f t="shared" si="51"/>
        <v>0</v>
      </c>
      <c r="AH65" s="79">
        <f t="shared" si="52"/>
        <v>0</v>
      </c>
      <c r="AI65" s="79">
        <f t="shared" si="53"/>
        <v>0</v>
      </c>
      <c r="AJ65" s="79">
        <f t="shared" si="54"/>
        <v>0</v>
      </c>
      <c r="AK65" s="79">
        <f t="shared" si="55"/>
        <v>0</v>
      </c>
      <c r="AL65" s="79">
        <f t="shared" si="56"/>
        <v>0</v>
      </c>
      <c r="AM65" s="79">
        <f t="shared" si="57"/>
        <v>0</v>
      </c>
      <c r="AN65" s="209">
        <f t="shared" si="65"/>
        <v>0</v>
      </c>
      <c r="AO65" s="214">
        <f t="shared" si="58"/>
        <v>0</v>
      </c>
    </row>
    <row r="66" spans="1:41" x14ac:dyDescent="0.25">
      <c r="A66" s="1" t="s">
        <v>113</v>
      </c>
      <c r="B66" t="s">
        <v>114</v>
      </c>
      <c r="C66" s="75">
        <f t="shared" si="40"/>
        <v>5393.8092307692314</v>
      </c>
      <c r="D66" s="76">
        <f t="shared" si="41"/>
        <v>0</v>
      </c>
      <c r="E66" s="76">
        <f t="shared" si="42"/>
        <v>0</v>
      </c>
      <c r="F66" s="76">
        <f t="shared" si="43"/>
        <v>6717.123333333333</v>
      </c>
      <c r="G66" s="76">
        <f t="shared" si="59"/>
        <v>4969.4633333333331</v>
      </c>
      <c r="H66" s="153">
        <f t="shared" si="60"/>
        <v>-0.26017982896448233</v>
      </c>
      <c r="I66" s="181">
        <v>0</v>
      </c>
      <c r="J66" s="181">
        <v>0</v>
      </c>
      <c r="K66" s="181">
        <v>0</v>
      </c>
      <c r="L66" s="181">
        <v>0</v>
      </c>
      <c r="M66" s="181">
        <v>0</v>
      </c>
      <c r="N66" s="181">
        <v>0</v>
      </c>
      <c r="O66" s="181">
        <v>7658.1</v>
      </c>
      <c r="P66" s="181">
        <v>2973.97</v>
      </c>
      <c r="Q66" s="181">
        <v>9519.2999999999993</v>
      </c>
      <c r="R66" s="181">
        <v>8001.31</v>
      </c>
      <c r="S66" s="181">
        <v>4157.45</v>
      </c>
      <c r="T66" s="211">
        <v>2749.63</v>
      </c>
      <c r="U66" s="213">
        <f t="shared" si="61"/>
        <v>35059.760000000002</v>
      </c>
      <c r="V66" s="79"/>
      <c r="W66" s="78">
        <f t="shared" si="62"/>
        <v>1.8516386797609648E-2</v>
      </c>
      <c r="X66" s="79">
        <f t="shared" si="44"/>
        <v>0</v>
      </c>
      <c r="Y66" s="79">
        <f t="shared" si="45"/>
        <v>0</v>
      </c>
      <c r="Z66" s="79">
        <f t="shared" si="46"/>
        <v>4.32587858739076E-2</v>
      </c>
      <c r="AA66" s="79">
        <f t="shared" si="63"/>
        <v>3.2524439596400327E-2</v>
      </c>
      <c r="AB66" s="153">
        <f t="shared" si="64"/>
        <v>-0.24814256943771296</v>
      </c>
      <c r="AC66" s="105">
        <f t="shared" si="47"/>
        <v>0</v>
      </c>
      <c r="AD66" s="79">
        <f t="shared" si="48"/>
        <v>0</v>
      </c>
      <c r="AE66" s="79">
        <f t="shared" si="49"/>
        <v>0</v>
      </c>
      <c r="AF66" s="79">
        <f t="shared" si="50"/>
        <v>0</v>
      </c>
      <c r="AG66" s="79">
        <f t="shared" si="51"/>
        <v>0</v>
      </c>
      <c r="AH66" s="79">
        <f t="shared" si="52"/>
        <v>0</v>
      </c>
      <c r="AI66" s="79">
        <f t="shared" si="53"/>
        <v>4.936187492748579E-2</v>
      </c>
      <c r="AJ66" s="79">
        <f t="shared" si="54"/>
        <v>1.918665565605605E-2</v>
      </c>
      <c r="AK66" s="79">
        <f t="shared" si="55"/>
        <v>6.1143047999537535E-2</v>
      </c>
      <c r="AL66" s="79">
        <f t="shared" si="56"/>
        <v>5.1668356375799925E-2</v>
      </c>
      <c r="AM66" s="79">
        <f t="shared" si="57"/>
        <v>2.7365687655507429E-2</v>
      </c>
      <c r="AN66" s="209">
        <f t="shared" si="65"/>
        <v>1.6761766423163661E-2</v>
      </c>
      <c r="AO66" s="214">
        <f t="shared" si="58"/>
        <v>1.8516386797609648E-2</v>
      </c>
    </row>
    <row r="67" spans="1:41" x14ac:dyDescent="0.25">
      <c r="A67" s="1" t="s">
        <v>115</v>
      </c>
      <c r="B67" t="s">
        <v>116</v>
      </c>
      <c r="C67" s="75">
        <f t="shared" si="40"/>
        <v>0</v>
      </c>
      <c r="D67" s="76">
        <f t="shared" si="41"/>
        <v>0</v>
      </c>
      <c r="E67" s="76">
        <f t="shared" si="42"/>
        <v>0</v>
      </c>
      <c r="F67" s="76">
        <f t="shared" si="43"/>
        <v>0</v>
      </c>
      <c r="G67" s="76">
        <f t="shared" si="59"/>
        <v>0</v>
      </c>
      <c r="H67" s="153">
        <f t="shared" si="60"/>
        <v>0</v>
      </c>
      <c r="I67" s="181">
        <v>0</v>
      </c>
      <c r="J67" s="181">
        <v>0</v>
      </c>
      <c r="K67" s="181">
        <v>0</v>
      </c>
      <c r="L67" s="181">
        <v>0</v>
      </c>
      <c r="M67" s="181">
        <v>0</v>
      </c>
      <c r="N67" s="181">
        <v>0</v>
      </c>
      <c r="O67" s="181">
        <v>0</v>
      </c>
      <c r="P67" s="181">
        <v>0</v>
      </c>
      <c r="Q67" s="181">
        <v>0</v>
      </c>
      <c r="R67" s="181">
        <v>0</v>
      </c>
      <c r="S67" s="181">
        <v>0</v>
      </c>
      <c r="T67" s="211">
        <v>0</v>
      </c>
      <c r="U67" s="213">
        <f t="shared" si="61"/>
        <v>0</v>
      </c>
      <c r="V67" s="79"/>
      <c r="W67" s="78">
        <f t="shared" si="62"/>
        <v>0</v>
      </c>
      <c r="X67" s="79">
        <f t="shared" si="44"/>
        <v>0</v>
      </c>
      <c r="Y67" s="79">
        <f t="shared" si="45"/>
        <v>0</v>
      </c>
      <c r="Z67" s="79">
        <f t="shared" si="46"/>
        <v>0</v>
      </c>
      <c r="AA67" s="79">
        <f t="shared" si="63"/>
        <v>0</v>
      </c>
      <c r="AB67" s="153">
        <f t="shared" si="64"/>
        <v>0</v>
      </c>
      <c r="AC67" s="105">
        <f t="shared" si="47"/>
        <v>0</v>
      </c>
      <c r="AD67" s="79">
        <f t="shared" si="48"/>
        <v>0</v>
      </c>
      <c r="AE67" s="79">
        <f t="shared" si="49"/>
        <v>0</v>
      </c>
      <c r="AF67" s="79">
        <f t="shared" si="50"/>
        <v>0</v>
      </c>
      <c r="AG67" s="79">
        <f t="shared" si="51"/>
        <v>0</v>
      </c>
      <c r="AH67" s="79">
        <f t="shared" si="52"/>
        <v>0</v>
      </c>
      <c r="AI67" s="79">
        <f t="shared" si="53"/>
        <v>0</v>
      </c>
      <c r="AJ67" s="79">
        <f t="shared" si="54"/>
        <v>0</v>
      </c>
      <c r="AK67" s="79">
        <f t="shared" si="55"/>
        <v>0</v>
      </c>
      <c r="AL67" s="79">
        <f t="shared" si="56"/>
        <v>0</v>
      </c>
      <c r="AM67" s="79">
        <f t="shared" si="57"/>
        <v>0</v>
      </c>
      <c r="AN67" s="209">
        <f t="shared" si="65"/>
        <v>0</v>
      </c>
      <c r="AO67" s="214">
        <f t="shared" si="58"/>
        <v>0</v>
      </c>
    </row>
    <row r="68" spans="1:41" x14ac:dyDescent="0.25">
      <c r="A68" s="1" t="s">
        <v>117</v>
      </c>
      <c r="B68" t="s">
        <v>118</v>
      </c>
      <c r="C68" s="75">
        <f t="shared" si="40"/>
        <v>515.20153846153846</v>
      </c>
      <c r="D68" s="76">
        <f t="shared" si="41"/>
        <v>0</v>
      </c>
      <c r="E68" s="76">
        <f t="shared" si="42"/>
        <v>0</v>
      </c>
      <c r="F68" s="76">
        <f t="shared" si="43"/>
        <v>992.47333333333336</v>
      </c>
      <c r="G68" s="76">
        <f t="shared" si="59"/>
        <v>123.79666666666667</v>
      </c>
      <c r="H68" s="153">
        <f t="shared" si="60"/>
        <v>-0.87526449073358814</v>
      </c>
      <c r="I68" s="181">
        <v>0</v>
      </c>
      <c r="J68" s="181">
        <v>0</v>
      </c>
      <c r="K68" s="181">
        <v>0</v>
      </c>
      <c r="L68" s="181">
        <v>0</v>
      </c>
      <c r="M68" s="181">
        <v>0</v>
      </c>
      <c r="N68" s="181">
        <v>0</v>
      </c>
      <c r="O68" s="181">
        <v>0</v>
      </c>
      <c r="P68" s="181">
        <v>1797.95</v>
      </c>
      <c r="Q68" s="181">
        <v>1179.47</v>
      </c>
      <c r="R68" s="181">
        <v>126.62</v>
      </c>
      <c r="S68" s="181">
        <v>96.13</v>
      </c>
      <c r="T68" s="211">
        <v>148.63999999999999</v>
      </c>
      <c r="U68" s="213">
        <f t="shared" si="61"/>
        <v>3348.81</v>
      </c>
      <c r="V68" s="79"/>
      <c r="W68" s="78">
        <f t="shared" si="62"/>
        <v>1.7686333640533523E-3</v>
      </c>
      <c r="X68" s="79">
        <f t="shared" si="44"/>
        <v>0</v>
      </c>
      <c r="Y68" s="79">
        <f t="shared" si="45"/>
        <v>0</v>
      </c>
      <c r="Z68" s="79">
        <f t="shared" si="46"/>
        <v>6.3916038580349617E-3</v>
      </c>
      <c r="AA68" s="79">
        <f t="shared" si="63"/>
        <v>8.102317971093538E-4</v>
      </c>
      <c r="AB68" s="153">
        <f t="shared" si="64"/>
        <v>-0.87323497902786917</v>
      </c>
      <c r="AC68" s="105">
        <f t="shared" si="47"/>
        <v>0</v>
      </c>
      <c r="AD68" s="79">
        <f t="shared" si="48"/>
        <v>0</v>
      </c>
      <c r="AE68" s="79">
        <f t="shared" si="49"/>
        <v>0</v>
      </c>
      <c r="AF68" s="79">
        <f t="shared" si="50"/>
        <v>0</v>
      </c>
      <c r="AG68" s="79">
        <f t="shared" si="51"/>
        <v>0</v>
      </c>
      <c r="AH68" s="79">
        <f t="shared" si="52"/>
        <v>0</v>
      </c>
      <c r="AI68" s="79">
        <f t="shared" si="53"/>
        <v>0</v>
      </c>
      <c r="AJ68" s="79">
        <f t="shared" si="54"/>
        <v>1.1599527748029057E-2</v>
      </c>
      <c r="AK68" s="79">
        <f t="shared" si="55"/>
        <v>7.5758081816955595E-3</v>
      </c>
      <c r="AL68" s="79">
        <f t="shared" si="56"/>
        <v>8.1764702083831102E-4</v>
      </c>
      <c r="AM68" s="79">
        <f t="shared" si="57"/>
        <v>6.3275891575940285E-4</v>
      </c>
      <c r="AN68" s="209">
        <f t="shared" si="65"/>
        <v>7.2967479900291782E-5</v>
      </c>
      <c r="AO68" s="214">
        <f t="shared" si="58"/>
        <v>1.7686333640533525E-3</v>
      </c>
    </row>
    <row r="69" spans="1:41" x14ac:dyDescent="0.25">
      <c r="A69" s="1" t="s">
        <v>119</v>
      </c>
      <c r="B69" t="s">
        <v>120</v>
      </c>
      <c r="C69" s="75">
        <f t="shared" si="40"/>
        <v>14591.416923076924</v>
      </c>
      <c r="D69" s="76">
        <f t="shared" si="41"/>
        <v>321.20333333333332</v>
      </c>
      <c r="E69" s="76">
        <f t="shared" si="42"/>
        <v>332.14333333333337</v>
      </c>
      <c r="F69" s="76">
        <f t="shared" si="43"/>
        <v>17390.263333333332</v>
      </c>
      <c r="G69" s="76">
        <f t="shared" si="59"/>
        <v>13571.126666666669</v>
      </c>
      <c r="H69" s="153">
        <f t="shared" si="60"/>
        <v>-0.21961350403166199</v>
      </c>
      <c r="I69" s="181">
        <v>191.73</v>
      </c>
      <c r="J69" s="181">
        <v>309.89</v>
      </c>
      <c r="K69" s="181">
        <v>461.99</v>
      </c>
      <c r="L69" s="181">
        <v>253.36</v>
      </c>
      <c r="M69" s="181">
        <v>314.22000000000003</v>
      </c>
      <c r="N69" s="181">
        <v>428.85</v>
      </c>
      <c r="O69" s="181">
        <v>18042.21</v>
      </c>
      <c r="P69" s="181">
        <v>15094.24</v>
      </c>
      <c r="Q69" s="181">
        <v>19034.34</v>
      </c>
      <c r="R69" s="181">
        <v>13920.1</v>
      </c>
      <c r="S69" s="181">
        <v>9442.2900000000009</v>
      </c>
      <c r="T69" s="211">
        <v>17350.990000000002</v>
      </c>
      <c r="U69" s="213">
        <f t="shared" si="61"/>
        <v>94844.21</v>
      </c>
      <c r="V69" s="79"/>
      <c r="W69" s="78">
        <f t="shared" si="62"/>
        <v>5.0090818587284022E-2</v>
      </c>
      <c r="X69" s="79">
        <f t="shared" si="44"/>
        <v>1.9709071273856299E-3</v>
      </c>
      <c r="Y69" s="79">
        <f t="shared" si="45"/>
        <v>2.0745128247834782E-3</v>
      </c>
      <c r="Z69" s="79">
        <f t="shared" si="46"/>
        <v>0.11199462038971048</v>
      </c>
      <c r="AA69" s="79">
        <f t="shared" si="63"/>
        <v>8.8821118080174552E-2</v>
      </c>
      <c r="AB69" s="153">
        <f t="shared" si="64"/>
        <v>-0.20691620926878906</v>
      </c>
      <c r="AC69" s="105">
        <f t="shared" si="47"/>
        <v>1.1754139666619666E-3</v>
      </c>
      <c r="AD69" s="79">
        <f t="shared" si="48"/>
        <v>1.9097772162820078E-3</v>
      </c>
      <c r="AE69" s="79">
        <f t="shared" si="49"/>
        <v>2.8250221665086987E-3</v>
      </c>
      <c r="AF69" s="79">
        <f t="shared" si="50"/>
        <v>1.5690548884333604E-3</v>
      </c>
      <c r="AG69" s="79">
        <f t="shared" si="51"/>
        <v>1.9636418175341679E-3</v>
      </c>
      <c r="AH69" s="79">
        <f t="shared" si="52"/>
        <v>2.7000906641146401E-3</v>
      </c>
      <c r="AI69" s="79">
        <f t="shared" si="53"/>
        <v>0.11629481378350157</v>
      </c>
      <c r="AJ69" s="79">
        <f t="shared" si="54"/>
        <v>9.738093702016748E-2</v>
      </c>
      <c r="AK69" s="79">
        <f t="shared" si="55"/>
        <v>0.12225873375768359</v>
      </c>
      <c r="AL69" s="79">
        <f t="shared" si="56"/>
        <v>8.988886664643321E-2</v>
      </c>
      <c r="AM69" s="79">
        <f t="shared" si="57"/>
        <v>6.2152222851199965E-2</v>
      </c>
      <c r="AN69" s="209">
        <f t="shared" si="65"/>
        <v>0.14695894497798367</v>
      </c>
      <c r="AO69" s="214">
        <f t="shared" si="58"/>
        <v>5.0090818587284029E-2</v>
      </c>
    </row>
    <row r="70" spans="1:41" x14ac:dyDescent="0.25">
      <c r="A70" s="1" t="s">
        <v>121</v>
      </c>
      <c r="B70" t="s">
        <v>122</v>
      </c>
      <c r="C70" s="75">
        <f t="shared" si="40"/>
        <v>9780.6046153846146</v>
      </c>
      <c r="D70" s="76">
        <f t="shared" si="41"/>
        <v>198.95000000000002</v>
      </c>
      <c r="E70" s="76">
        <f t="shared" si="42"/>
        <v>345.34333333333331</v>
      </c>
      <c r="F70" s="76">
        <f t="shared" si="43"/>
        <v>8678.32</v>
      </c>
      <c r="G70" s="76" t="str">
        <f t="shared" si="59"/>
        <v xml:space="preserve"> </v>
      </c>
      <c r="H70" s="153">
        <f t="shared" si="60"/>
        <v>0</v>
      </c>
      <c r="I70" s="181">
        <v>0</v>
      </c>
      <c r="J70" s="181">
        <v>0</v>
      </c>
      <c r="K70" s="181">
        <v>596.85</v>
      </c>
      <c r="L70" s="181">
        <v>1680.6</v>
      </c>
      <c r="M70" s="181">
        <v>-186.56</v>
      </c>
      <c r="N70" s="181">
        <v>-458.01</v>
      </c>
      <c r="O70" s="181">
        <v>18309.169999999998</v>
      </c>
      <c r="P70" s="181">
        <v>4636.04</v>
      </c>
      <c r="Q70" s="181">
        <v>3089.75</v>
      </c>
      <c r="R70" s="181">
        <v>-11061.36</v>
      </c>
      <c r="S70" s="181">
        <v>26329.69</v>
      </c>
      <c r="T70" s="211">
        <v>20637.759999999998</v>
      </c>
      <c r="U70" s="213">
        <f t="shared" si="61"/>
        <v>63573.929999999993</v>
      </c>
      <c r="V70" s="79"/>
      <c r="W70" s="78">
        <f t="shared" si="62"/>
        <v>3.3575799666745003E-2</v>
      </c>
      <c r="X70" s="79">
        <f t="shared" si="44"/>
        <v>1.2207593517918175E-3</v>
      </c>
      <c r="Y70" s="79">
        <f t="shared" si="45"/>
        <v>2.1569578614257161E-3</v>
      </c>
      <c r="Z70" s="79">
        <f t="shared" si="46"/>
        <v>5.5889041781067468E-2</v>
      </c>
      <c r="AA70" s="79">
        <f t="shared" si="63"/>
        <v>7.833343877829288E-2</v>
      </c>
      <c r="AB70" s="153">
        <f t="shared" si="64"/>
        <v>0.40158850969651977</v>
      </c>
      <c r="AC70" s="105">
        <f t="shared" si="47"/>
        <v>0</v>
      </c>
      <c r="AD70" s="79">
        <f t="shared" si="48"/>
        <v>0</v>
      </c>
      <c r="AE70" s="79">
        <f t="shared" si="49"/>
        <v>3.6496774390803195E-3</v>
      </c>
      <c r="AF70" s="79">
        <f t="shared" si="50"/>
        <v>1.0407931976243706E-2</v>
      </c>
      <c r="AG70" s="79">
        <f t="shared" si="51"/>
        <v>-1.1658615539404697E-3</v>
      </c>
      <c r="AH70" s="79">
        <f t="shared" si="52"/>
        <v>-2.883685496260105E-3</v>
      </c>
      <c r="AI70" s="79">
        <f t="shared" si="53"/>
        <v>0.11801555993863685</v>
      </c>
      <c r="AJ70" s="79">
        <f t="shared" si="54"/>
        <v>2.9909549554199302E-2</v>
      </c>
      <c r="AK70" s="79">
        <f t="shared" si="55"/>
        <v>1.984565383553109E-2</v>
      </c>
      <c r="AL70" s="79">
        <f t="shared" si="56"/>
        <v>-7.1428589878534676E-2</v>
      </c>
      <c r="AM70" s="79">
        <f t="shared" si="57"/>
        <v>0.17331058042943087</v>
      </c>
      <c r="AN70" s="209">
        <f t="shared" si="65"/>
        <v>0.49180170042689392</v>
      </c>
      <c r="AO70" s="214">
        <f t="shared" si="58"/>
        <v>3.3575799666745003E-2</v>
      </c>
    </row>
    <row r="71" spans="1:41" x14ac:dyDescent="0.25">
      <c r="A71" s="1" t="s">
        <v>123</v>
      </c>
      <c r="B71" t="s">
        <v>124</v>
      </c>
      <c r="C71" s="75">
        <f t="shared" si="40"/>
        <v>577254.19846153841</v>
      </c>
      <c r="D71" s="76">
        <f t="shared" si="41"/>
        <v>309632.96000000002</v>
      </c>
      <c r="E71" s="76">
        <f t="shared" si="42"/>
        <v>288071.27666666661</v>
      </c>
      <c r="F71" s="76">
        <f t="shared" si="43"/>
        <v>321432.78666666662</v>
      </c>
      <c r="G71" s="76">
        <f t="shared" si="59"/>
        <v>331580.40666666668</v>
      </c>
      <c r="H71" s="153">
        <f t="shared" si="60"/>
        <v>3.1569959322548434E-2</v>
      </c>
      <c r="I71" s="181">
        <v>293336.43</v>
      </c>
      <c r="J71" s="181">
        <v>277874.89</v>
      </c>
      <c r="K71" s="181">
        <v>357687.56</v>
      </c>
      <c r="L71" s="181">
        <v>297693.48</v>
      </c>
      <c r="M71" s="181">
        <v>263091.64999999997</v>
      </c>
      <c r="N71" s="181">
        <v>303428.7</v>
      </c>
      <c r="O71" s="181">
        <v>287159.26999999996</v>
      </c>
      <c r="P71" s="181">
        <v>292881.3</v>
      </c>
      <c r="Q71" s="181">
        <v>384257.79</v>
      </c>
      <c r="R71" s="181">
        <v>355851.88999999996</v>
      </c>
      <c r="S71" s="181">
        <v>320999.43</v>
      </c>
      <c r="T71" s="211">
        <v>317889.90000000002</v>
      </c>
      <c r="U71" s="213">
        <f t="shared" si="61"/>
        <v>3752152.29</v>
      </c>
      <c r="V71" s="79"/>
      <c r="W71" s="78">
        <f t="shared" si="62"/>
        <v>1.9816537000018482</v>
      </c>
      <c r="X71" s="79">
        <f t="shared" si="44"/>
        <v>1.8999111914701268</v>
      </c>
      <c r="Y71" s="79">
        <f t="shared" si="45"/>
        <v>1.799245981845436</v>
      </c>
      <c r="Z71" s="79">
        <f t="shared" si="46"/>
        <v>2.0700516279439198</v>
      </c>
      <c r="AA71" s="79">
        <f t="shared" si="63"/>
        <v>2.1701471938914647</v>
      </c>
      <c r="AB71" s="153">
        <f t="shared" si="64"/>
        <v>4.8354139866050035E-2</v>
      </c>
      <c r="AC71" s="105">
        <f t="shared" si="47"/>
        <v>1.7983191819368918</v>
      </c>
      <c r="AD71" s="79">
        <f t="shared" si="48"/>
        <v>1.7124758265799773</v>
      </c>
      <c r="AE71" s="79">
        <f t="shared" si="49"/>
        <v>2.1872232855352065</v>
      </c>
      <c r="AF71" s="79">
        <f t="shared" si="50"/>
        <v>1.8436115016132726</v>
      </c>
      <c r="AG71" s="79">
        <f t="shared" si="51"/>
        <v>1.6441275723507831</v>
      </c>
      <c r="AH71" s="79">
        <f t="shared" si="52"/>
        <v>1.9104232251240336</v>
      </c>
      <c r="AI71" s="79">
        <f t="shared" si="53"/>
        <v>1.850944747392711</v>
      </c>
      <c r="AJ71" s="79">
        <f t="shared" si="54"/>
        <v>1.8895323931304111</v>
      </c>
      <c r="AK71" s="79">
        <f t="shared" si="55"/>
        <v>2.4681113630378508</v>
      </c>
      <c r="AL71" s="79">
        <f t="shared" si="56"/>
        <v>2.2979090010913152</v>
      </c>
      <c r="AM71" s="79">
        <f t="shared" si="57"/>
        <v>2.1129226181856477</v>
      </c>
      <c r="AN71" s="209">
        <f t="shared" si="65"/>
        <v>0</v>
      </c>
      <c r="AO71" s="214">
        <f t="shared" si="58"/>
        <v>1.9816537000018486</v>
      </c>
    </row>
    <row r="72" spans="1:41" x14ac:dyDescent="0.25">
      <c r="A72" s="1" t="s">
        <v>125</v>
      </c>
      <c r="B72" t="s">
        <v>126</v>
      </c>
      <c r="C72" s="75">
        <f t="shared" si="40"/>
        <v>132453.14000000001</v>
      </c>
      <c r="D72" s="76">
        <f t="shared" si="41"/>
        <v>68996.603333333333</v>
      </c>
      <c r="E72" s="76">
        <f t="shared" si="42"/>
        <v>74109.846666666665</v>
      </c>
      <c r="F72" s="76">
        <f t="shared" si="43"/>
        <v>69827.069999999992</v>
      </c>
      <c r="G72" s="76">
        <f t="shared" si="59"/>
        <v>74048.283333333326</v>
      </c>
      <c r="H72" s="153">
        <f t="shared" si="60"/>
        <v>6.0452390932819226E-2</v>
      </c>
      <c r="I72" s="181">
        <v>69277.189999999988</v>
      </c>
      <c r="J72" s="181">
        <v>59729.920000000006</v>
      </c>
      <c r="K72" s="181">
        <v>77982.700000000012</v>
      </c>
      <c r="L72" s="181">
        <v>76589.890000000014</v>
      </c>
      <c r="M72" s="181">
        <v>73516.26999999999</v>
      </c>
      <c r="N72" s="181">
        <v>72223.37999999999</v>
      </c>
      <c r="O72" s="181">
        <v>61172.979999999996</v>
      </c>
      <c r="P72" s="181">
        <v>60285.229999999996</v>
      </c>
      <c r="Q72" s="181">
        <v>88023</v>
      </c>
      <c r="R72" s="181">
        <v>79127.759999999995</v>
      </c>
      <c r="S72" s="181">
        <v>73258.67</v>
      </c>
      <c r="T72" s="211">
        <v>69758.42</v>
      </c>
      <c r="U72" s="213">
        <f t="shared" si="61"/>
        <v>860945.41</v>
      </c>
      <c r="V72" s="79"/>
      <c r="W72" s="78">
        <f t="shared" si="62"/>
        <v>0.45469787081219681</v>
      </c>
      <c r="X72" s="79">
        <f t="shared" si="44"/>
        <v>0.42336390430277526</v>
      </c>
      <c r="Y72" s="79">
        <f t="shared" si="45"/>
        <v>0.46287795636242507</v>
      </c>
      <c r="Z72" s="79">
        <f t="shared" si="46"/>
        <v>0.44969164915323728</v>
      </c>
      <c r="AA72" s="79">
        <f t="shared" si="63"/>
        <v>0.48463561494409596</v>
      </c>
      <c r="AB72" s="153">
        <f t="shared" si="64"/>
        <v>7.7706503682373571E-2</v>
      </c>
      <c r="AC72" s="105">
        <f t="shared" si="47"/>
        <v>0.4247085834094545</v>
      </c>
      <c r="AD72" s="79">
        <f t="shared" si="48"/>
        <v>0.36810106923859121</v>
      </c>
      <c r="AE72" s="79">
        <f t="shared" si="49"/>
        <v>0.47685633044913939</v>
      </c>
      <c r="AF72" s="79">
        <f t="shared" si="50"/>
        <v>0.47432010305128419</v>
      </c>
      <c r="AG72" s="79">
        <f t="shared" si="51"/>
        <v>0.4594221311219292</v>
      </c>
      <c r="AH72" s="79">
        <f t="shared" si="52"/>
        <v>0.45472700027702917</v>
      </c>
      <c r="AI72" s="79">
        <f t="shared" si="53"/>
        <v>0.39430315452939885</v>
      </c>
      <c r="AJ72" s="79">
        <f t="shared" si="54"/>
        <v>0.38893194926517077</v>
      </c>
      <c r="AK72" s="79">
        <f t="shared" si="55"/>
        <v>0.56537713004772339</v>
      </c>
      <c r="AL72" s="79">
        <f t="shared" si="56"/>
        <v>0.51096649209926448</v>
      </c>
      <c r="AM72" s="79">
        <f t="shared" si="57"/>
        <v>0.48221238530298444</v>
      </c>
      <c r="AN72" s="209">
        <f t="shared" si="65"/>
        <v>0</v>
      </c>
      <c r="AO72" s="214">
        <f t="shared" si="58"/>
        <v>0.45469787081219681</v>
      </c>
    </row>
    <row r="73" spans="1:41" x14ac:dyDescent="0.25">
      <c r="A73" s="1" t="s">
        <v>127</v>
      </c>
      <c r="B73" t="s">
        <v>128</v>
      </c>
      <c r="C73" s="75">
        <f t="shared" si="40"/>
        <v>71675.656923076924</v>
      </c>
      <c r="D73" s="76">
        <f t="shared" si="41"/>
        <v>82590.133333333331</v>
      </c>
      <c r="E73" s="76">
        <f t="shared" si="42"/>
        <v>72707.123333333337</v>
      </c>
      <c r="F73" s="76">
        <f t="shared" si="43"/>
        <v>0</v>
      </c>
      <c r="G73" s="76">
        <f t="shared" si="59"/>
        <v>0</v>
      </c>
      <c r="H73" s="153">
        <f t="shared" si="60"/>
        <v>0</v>
      </c>
      <c r="I73" s="181">
        <v>47139.06</v>
      </c>
      <c r="J73" s="181">
        <v>157198.68</v>
      </c>
      <c r="K73" s="181">
        <v>43432.659999999996</v>
      </c>
      <c r="L73" s="181">
        <v>29840.21</v>
      </c>
      <c r="M73" s="181">
        <v>116533.33</v>
      </c>
      <c r="N73" s="181">
        <v>71747.830000000016</v>
      </c>
      <c r="O73" s="181">
        <v>0</v>
      </c>
      <c r="P73" s="181">
        <v>0</v>
      </c>
      <c r="Q73" s="181">
        <v>0</v>
      </c>
      <c r="R73" s="181">
        <v>0</v>
      </c>
      <c r="S73" s="181">
        <v>0</v>
      </c>
      <c r="T73" s="211">
        <v>0</v>
      </c>
      <c r="U73" s="213">
        <f t="shared" si="61"/>
        <v>465891.77</v>
      </c>
      <c r="V73" s="79"/>
      <c r="W73" s="78">
        <f t="shared" si="62"/>
        <v>0.2460550847793308</v>
      </c>
      <c r="X73" s="79">
        <f t="shared" si="44"/>
        <v>0.50677395140688497</v>
      </c>
      <c r="Y73" s="79">
        <f t="shared" si="45"/>
        <v>0.45411677631578951</v>
      </c>
      <c r="Z73" s="79">
        <f t="shared" si="46"/>
        <v>0</v>
      </c>
      <c r="AA73" s="79">
        <f t="shared" si="63"/>
        <v>0</v>
      </c>
      <c r="AB73" s="153">
        <f t="shared" si="64"/>
        <v>0</v>
      </c>
      <c r="AC73" s="105">
        <f t="shared" si="47"/>
        <v>0.28898925311279633</v>
      </c>
      <c r="AD73" s="79">
        <f t="shared" si="48"/>
        <v>0.96877749360613807</v>
      </c>
      <c r="AE73" s="79">
        <f t="shared" si="49"/>
        <v>0.26558632708594487</v>
      </c>
      <c r="AF73" s="79">
        <f t="shared" si="50"/>
        <v>0.18479999752280565</v>
      </c>
      <c r="AG73" s="79">
        <f t="shared" si="51"/>
        <v>0.72824683318855887</v>
      </c>
      <c r="AH73" s="79">
        <f t="shared" si="52"/>
        <v>0.45173288085224278</v>
      </c>
      <c r="AI73" s="79">
        <f t="shared" si="53"/>
        <v>0</v>
      </c>
      <c r="AJ73" s="79">
        <f t="shared" si="54"/>
        <v>0</v>
      </c>
      <c r="AK73" s="79">
        <f t="shared" si="55"/>
        <v>0</v>
      </c>
      <c r="AL73" s="79">
        <f t="shared" si="56"/>
        <v>0</v>
      </c>
      <c r="AM73" s="79">
        <f t="shared" si="57"/>
        <v>0</v>
      </c>
      <c r="AN73" s="209">
        <f t="shared" si="65"/>
        <v>0</v>
      </c>
      <c r="AO73" s="214">
        <f t="shared" si="58"/>
        <v>0.2460550847793308</v>
      </c>
    </row>
    <row r="74" spans="1:41" x14ac:dyDescent="0.25">
      <c r="A74" s="1" t="s">
        <v>129</v>
      </c>
      <c r="B74" t="s">
        <v>130</v>
      </c>
      <c r="C74" s="75">
        <f t="shared" si="40"/>
        <v>0</v>
      </c>
      <c r="D74" s="76">
        <f t="shared" si="41"/>
        <v>0</v>
      </c>
      <c r="E74" s="76">
        <f t="shared" si="42"/>
        <v>0</v>
      </c>
      <c r="F74" s="76">
        <f t="shared" si="43"/>
        <v>0</v>
      </c>
      <c r="G74" s="76">
        <f t="shared" si="59"/>
        <v>0</v>
      </c>
      <c r="H74" s="153">
        <f t="shared" si="60"/>
        <v>0</v>
      </c>
      <c r="I74" s="181">
        <v>0</v>
      </c>
      <c r="J74" s="181">
        <v>0</v>
      </c>
      <c r="K74" s="181">
        <v>0</v>
      </c>
      <c r="L74" s="181">
        <v>0</v>
      </c>
      <c r="M74" s="181">
        <v>0</v>
      </c>
      <c r="N74" s="181">
        <v>0</v>
      </c>
      <c r="O74" s="181">
        <v>0</v>
      </c>
      <c r="P74" s="181">
        <v>0</v>
      </c>
      <c r="Q74" s="181">
        <v>0</v>
      </c>
      <c r="R74" s="181">
        <v>0</v>
      </c>
      <c r="S74" s="181">
        <v>0</v>
      </c>
      <c r="T74" s="211">
        <v>0</v>
      </c>
      <c r="U74" s="213">
        <f t="shared" si="61"/>
        <v>0</v>
      </c>
      <c r="V74" s="79"/>
      <c r="W74" s="78">
        <f t="shared" si="62"/>
        <v>0</v>
      </c>
      <c r="X74" s="79">
        <f t="shared" si="44"/>
        <v>0</v>
      </c>
      <c r="Y74" s="79">
        <f t="shared" si="45"/>
        <v>0</v>
      </c>
      <c r="Z74" s="79">
        <f t="shared" si="46"/>
        <v>0</v>
      </c>
      <c r="AA74" s="79">
        <f t="shared" si="63"/>
        <v>0</v>
      </c>
      <c r="AB74" s="153">
        <f t="shared" si="64"/>
        <v>0</v>
      </c>
      <c r="AC74" s="105">
        <f t="shared" si="47"/>
        <v>0</v>
      </c>
      <c r="AD74" s="79">
        <f t="shared" si="48"/>
        <v>0</v>
      </c>
      <c r="AE74" s="79">
        <f t="shared" si="49"/>
        <v>0</v>
      </c>
      <c r="AF74" s="79">
        <f t="shared" si="50"/>
        <v>0</v>
      </c>
      <c r="AG74" s="79">
        <f t="shared" si="51"/>
        <v>0</v>
      </c>
      <c r="AH74" s="79">
        <f t="shared" si="52"/>
        <v>0</v>
      </c>
      <c r="AI74" s="79">
        <f t="shared" si="53"/>
        <v>0</v>
      </c>
      <c r="AJ74" s="79">
        <f t="shared" si="54"/>
        <v>0</v>
      </c>
      <c r="AK74" s="79">
        <f t="shared" si="55"/>
        <v>0</v>
      </c>
      <c r="AL74" s="79">
        <f t="shared" si="56"/>
        <v>0</v>
      </c>
      <c r="AM74" s="79">
        <f t="shared" si="57"/>
        <v>0</v>
      </c>
      <c r="AN74" s="209">
        <f t="shared" si="65"/>
        <v>0</v>
      </c>
      <c r="AO74" s="214">
        <f t="shared" si="58"/>
        <v>0</v>
      </c>
    </row>
    <row r="75" spans="1:41" x14ac:dyDescent="0.25">
      <c r="A75" s="1" t="s">
        <v>131</v>
      </c>
      <c r="B75" t="s">
        <v>132</v>
      </c>
      <c r="C75" s="75">
        <f t="shared" si="40"/>
        <v>313830.02307692304</v>
      </c>
      <c r="D75" s="76">
        <f t="shared" si="41"/>
        <v>242197.57333333333</v>
      </c>
      <c r="E75" s="76">
        <f t="shared" si="42"/>
        <v>281919.89000000007</v>
      </c>
      <c r="F75" s="76">
        <f t="shared" si="43"/>
        <v>83244.19666666667</v>
      </c>
      <c r="G75" s="76">
        <f t="shared" si="59"/>
        <v>72603.39</v>
      </c>
      <c r="H75" s="153">
        <f t="shared" si="60"/>
        <v>-0.12782640823930913</v>
      </c>
      <c r="I75" s="181">
        <v>291628.12</v>
      </c>
      <c r="J75" s="181">
        <v>176158.82</v>
      </c>
      <c r="K75" s="181">
        <v>258805.78</v>
      </c>
      <c r="L75" s="181">
        <v>202583.43000000002</v>
      </c>
      <c r="M75" s="181">
        <v>370868.77</v>
      </c>
      <c r="N75" s="181">
        <v>272307.47000000003</v>
      </c>
      <c r="O75" s="181">
        <v>80271.539999999994</v>
      </c>
      <c r="P75" s="181">
        <v>77634.23</v>
      </c>
      <c r="Q75" s="181">
        <v>91826.82</v>
      </c>
      <c r="R75" s="181">
        <v>79739.25</v>
      </c>
      <c r="S75" s="181">
        <v>75786.78</v>
      </c>
      <c r="T75" s="211">
        <v>62284.14</v>
      </c>
      <c r="U75" s="213">
        <f t="shared" si="61"/>
        <v>2039895.15</v>
      </c>
      <c r="V75" s="79"/>
      <c r="W75" s="78">
        <f t="shared" si="62"/>
        <v>1.0773458695657914</v>
      </c>
      <c r="X75" s="79">
        <f t="shared" si="44"/>
        <v>1.4861269295197344</v>
      </c>
      <c r="Y75" s="79">
        <f t="shared" si="45"/>
        <v>1.7608254288807468</v>
      </c>
      <c r="Z75" s="79">
        <f t="shared" si="46"/>
        <v>0.536098966797114</v>
      </c>
      <c r="AA75" s="79">
        <f t="shared" si="63"/>
        <v>0.47517899100081812</v>
      </c>
      <c r="AB75" s="153">
        <f t="shared" si="64"/>
        <v>-0.11363568961950819</v>
      </c>
      <c r="AC75" s="105">
        <f t="shared" si="47"/>
        <v>1.7878462698553799</v>
      </c>
      <c r="AD75" s="79">
        <f t="shared" si="48"/>
        <v>1.085624256617262</v>
      </c>
      <c r="AE75" s="79">
        <f t="shared" si="49"/>
        <v>1.5825711927110404</v>
      </c>
      <c r="AF75" s="79">
        <f t="shared" si="50"/>
        <v>1.2545963102190461</v>
      </c>
      <c r="AG75" s="79">
        <f t="shared" si="51"/>
        <v>2.317654591017317</v>
      </c>
      <c r="AH75" s="79">
        <f t="shared" si="52"/>
        <v>1.7144802553705898</v>
      </c>
      <c r="AI75" s="79">
        <f t="shared" si="53"/>
        <v>0.51740689175078314</v>
      </c>
      <c r="AJ75" s="79">
        <f t="shared" si="54"/>
        <v>0.50085953729629296</v>
      </c>
      <c r="AK75" s="79">
        <f t="shared" si="55"/>
        <v>0.58980929930823633</v>
      </c>
      <c r="AL75" s="79">
        <f t="shared" si="56"/>
        <v>0.51491518090650201</v>
      </c>
      <c r="AM75" s="79">
        <f t="shared" si="57"/>
        <v>0.49885322731401638</v>
      </c>
      <c r="AN75" s="209">
        <f t="shared" si="65"/>
        <v>0.19520344187110059</v>
      </c>
      <c r="AO75" s="214">
        <f t="shared" si="58"/>
        <v>1.0773458695657914</v>
      </c>
    </row>
    <row r="76" spans="1:41" x14ac:dyDescent="0.25">
      <c r="A76" s="1" t="s">
        <v>133</v>
      </c>
      <c r="B76" t="s">
        <v>134</v>
      </c>
      <c r="C76" s="75">
        <f t="shared" si="40"/>
        <v>307574.85230769229</v>
      </c>
      <c r="D76" s="76">
        <f t="shared" si="41"/>
        <v>176408.41666666666</v>
      </c>
      <c r="E76" s="76">
        <f t="shared" si="42"/>
        <v>173179.78666666665</v>
      </c>
      <c r="F76" s="76">
        <f t="shared" si="43"/>
        <v>143817.51666666666</v>
      </c>
      <c r="G76" s="76">
        <f t="shared" si="59"/>
        <v>173006.46</v>
      </c>
      <c r="H76" s="153">
        <f t="shared" si="60"/>
        <v>0.20295819320108316</v>
      </c>
      <c r="I76" s="181">
        <v>145331.68</v>
      </c>
      <c r="J76" s="181">
        <v>163819.56</v>
      </c>
      <c r="K76" s="181">
        <v>220074.01</v>
      </c>
      <c r="L76" s="181">
        <v>141962.74</v>
      </c>
      <c r="M76" s="181">
        <v>209797.72</v>
      </c>
      <c r="N76" s="181">
        <v>167778.9</v>
      </c>
      <c r="O76" s="181">
        <v>165558.92000000001</v>
      </c>
      <c r="P76" s="181">
        <v>115145.18</v>
      </c>
      <c r="Q76" s="181">
        <v>150748.45000000001</v>
      </c>
      <c r="R76" s="181">
        <v>123364.73</v>
      </c>
      <c r="S76" s="181">
        <v>224710.37</v>
      </c>
      <c r="T76" s="211">
        <v>170944.28</v>
      </c>
      <c r="U76" s="213">
        <f t="shared" si="61"/>
        <v>1999236.5399999998</v>
      </c>
      <c r="V76" s="79"/>
      <c r="W76" s="78">
        <f t="shared" si="62"/>
        <v>1.05587251808212</v>
      </c>
      <c r="X76" s="79">
        <f t="shared" si="44"/>
        <v>1.0824439526545404</v>
      </c>
      <c r="Y76" s="79">
        <f t="shared" si="45"/>
        <v>1.0816525649566955</v>
      </c>
      <c r="Z76" s="79">
        <f t="shared" si="46"/>
        <v>0.92619576114186852</v>
      </c>
      <c r="AA76" s="79">
        <f t="shared" si="63"/>
        <v>1.1323029833651486</v>
      </c>
      <c r="AB76" s="153">
        <f t="shared" si="64"/>
        <v>0.22253094957936209</v>
      </c>
      <c r="AC76" s="105">
        <f t="shared" ref="AC76:AC85" si="66">IFERROR(I76/I$14,0)</f>
        <v>0.89096587112318149</v>
      </c>
      <c r="AD76" s="79">
        <f t="shared" ref="AD76:AD85" si="67">IFERROR(J76/J$14,0)</f>
        <v>1.0095803777770931</v>
      </c>
      <c r="AE76" s="79">
        <f t="shared" ref="AE76:AE85" si="68">IFERROR(K76/K$14,0)</f>
        <v>1.345730332956248</v>
      </c>
      <c r="AF76" s="79">
        <f t="shared" ref="AF76:AF85" si="69">IFERROR(L76/L$14,0)</f>
        <v>0.87917323639246181</v>
      </c>
      <c r="AG76" s="79">
        <f t="shared" ref="AG76:AG85" si="70">IFERROR(M76/M$14,0)</f>
        <v>1.311080059242965</v>
      </c>
      <c r="AH76" s="79">
        <f t="shared" ref="AH76:AH85" si="71">IFERROR(N76/N$14,0)</f>
        <v>1.0563559322033897</v>
      </c>
      <c r="AI76" s="79">
        <f t="shared" ref="AI76:AI85" si="72">IFERROR(O76/O$14,0)</f>
        <v>1.0671444225290381</v>
      </c>
      <c r="AJ76" s="79">
        <f t="shared" ref="AJ76:AJ85" si="73">IFERROR(P76/P$14,0)</f>
        <v>0.74286254370911342</v>
      </c>
      <c r="AK76" s="79">
        <f t="shared" ref="AK76:AK85" si="74">IFERROR(Q76/Q$14,0)</f>
        <v>0.96826654420029679</v>
      </c>
      <c r="AL76" s="79">
        <f t="shared" ref="AL76:AL85" si="75">IFERROR(R76/R$14,0)</f>
        <v>0.79662615669738279</v>
      </c>
      <c r="AM76" s="79">
        <f t="shared" ref="AM76:AM85" si="76">IFERROR(S76/S$14,0)</f>
        <v>1.4791167177893918</v>
      </c>
      <c r="AN76" s="209">
        <f t="shared" si="65"/>
        <v>0</v>
      </c>
      <c r="AO76" s="214">
        <f t="shared" si="58"/>
        <v>1.05587251808212</v>
      </c>
    </row>
    <row r="77" spans="1:41" x14ac:dyDescent="0.25">
      <c r="A77" s="1" t="s">
        <v>135</v>
      </c>
      <c r="B77" t="s">
        <v>136</v>
      </c>
      <c r="C77" s="75">
        <f t="shared" si="40"/>
        <v>0</v>
      </c>
      <c r="D77" s="76">
        <f t="shared" si="41"/>
        <v>0</v>
      </c>
      <c r="E77" s="76">
        <f t="shared" si="42"/>
        <v>0</v>
      </c>
      <c r="F77" s="76">
        <f t="shared" si="43"/>
        <v>0</v>
      </c>
      <c r="G77" s="76">
        <f t="shared" si="59"/>
        <v>0</v>
      </c>
      <c r="H77" s="153">
        <f t="shared" si="60"/>
        <v>0</v>
      </c>
      <c r="I77" s="181">
        <v>0</v>
      </c>
      <c r="J77" s="181">
        <v>0</v>
      </c>
      <c r="K77" s="181">
        <v>0</v>
      </c>
      <c r="L77" s="181">
        <v>0</v>
      </c>
      <c r="M77" s="181">
        <v>0</v>
      </c>
      <c r="N77" s="181">
        <v>0</v>
      </c>
      <c r="O77" s="181">
        <v>0</v>
      </c>
      <c r="P77" s="181">
        <v>0</v>
      </c>
      <c r="Q77" s="181">
        <v>0</v>
      </c>
      <c r="R77" s="181">
        <v>0</v>
      </c>
      <c r="S77" s="181">
        <v>0</v>
      </c>
      <c r="T77" s="211">
        <v>0</v>
      </c>
      <c r="U77" s="213">
        <f t="shared" si="61"/>
        <v>0</v>
      </c>
      <c r="V77" s="79"/>
      <c r="W77" s="78">
        <f t="shared" si="62"/>
        <v>0</v>
      </c>
      <c r="X77" s="79">
        <f t="shared" si="44"/>
        <v>0</v>
      </c>
      <c r="Y77" s="79">
        <f t="shared" si="45"/>
        <v>0</v>
      </c>
      <c r="Z77" s="79">
        <f t="shared" si="46"/>
        <v>0</v>
      </c>
      <c r="AA77" s="79">
        <f t="shared" si="63"/>
        <v>0</v>
      </c>
      <c r="AB77" s="153">
        <f t="shared" si="64"/>
        <v>0</v>
      </c>
      <c r="AC77" s="105">
        <f t="shared" si="66"/>
        <v>0</v>
      </c>
      <c r="AD77" s="79">
        <f t="shared" si="67"/>
        <v>0</v>
      </c>
      <c r="AE77" s="79">
        <f t="shared" si="68"/>
        <v>0</v>
      </c>
      <c r="AF77" s="79">
        <f t="shared" si="69"/>
        <v>0</v>
      </c>
      <c r="AG77" s="79">
        <f t="shared" si="70"/>
        <v>0</v>
      </c>
      <c r="AH77" s="79">
        <f t="shared" si="71"/>
        <v>0</v>
      </c>
      <c r="AI77" s="79">
        <f t="shared" si="72"/>
        <v>0</v>
      </c>
      <c r="AJ77" s="79">
        <f t="shared" si="73"/>
        <v>0</v>
      </c>
      <c r="AK77" s="79">
        <f t="shared" si="74"/>
        <v>0</v>
      </c>
      <c r="AL77" s="79">
        <f t="shared" si="75"/>
        <v>0</v>
      </c>
      <c r="AM77" s="79">
        <f t="shared" si="76"/>
        <v>0</v>
      </c>
      <c r="AN77" s="209">
        <f t="shared" si="65"/>
        <v>0</v>
      </c>
      <c r="AO77" s="214">
        <f t="shared" si="58"/>
        <v>0</v>
      </c>
    </row>
    <row r="78" spans="1:41" x14ac:dyDescent="0.25">
      <c r="A78" s="1" t="s">
        <v>137</v>
      </c>
      <c r="B78" t="s">
        <v>138</v>
      </c>
      <c r="C78" s="75">
        <f t="shared" si="40"/>
        <v>0</v>
      </c>
      <c r="D78" s="76">
        <f t="shared" si="41"/>
        <v>0</v>
      </c>
      <c r="E78" s="76">
        <f t="shared" si="42"/>
        <v>0</v>
      </c>
      <c r="F78" s="76">
        <f t="shared" si="43"/>
        <v>0</v>
      </c>
      <c r="G78" s="76">
        <f t="shared" si="59"/>
        <v>0</v>
      </c>
      <c r="H78" s="153">
        <f t="shared" si="60"/>
        <v>0</v>
      </c>
      <c r="I78" s="181">
        <v>0</v>
      </c>
      <c r="J78" s="181">
        <v>0</v>
      </c>
      <c r="K78" s="181">
        <v>0</v>
      </c>
      <c r="L78" s="181">
        <v>0</v>
      </c>
      <c r="M78" s="181">
        <v>0</v>
      </c>
      <c r="N78" s="181">
        <v>0</v>
      </c>
      <c r="O78" s="181">
        <v>0</v>
      </c>
      <c r="P78" s="181">
        <v>0</v>
      </c>
      <c r="Q78" s="181">
        <v>0</v>
      </c>
      <c r="R78" s="181">
        <v>0</v>
      </c>
      <c r="S78" s="181">
        <v>0</v>
      </c>
      <c r="T78" s="211">
        <v>0</v>
      </c>
      <c r="U78" s="213">
        <f t="shared" si="61"/>
        <v>0</v>
      </c>
      <c r="V78" s="79"/>
      <c r="W78" s="78">
        <f t="shared" si="62"/>
        <v>0</v>
      </c>
      <c r="X78" s="79">
        <f t="shared" si="44"/>
        <v>0</v>
      </c>
      <c r="Y78" s="79">
        <f t="shared" si="45"/>
        <v>0</v>
      </c>
      <c r="Z78" s="79">
        <f t="shared" si="46"/>
        <v>0</v>
      </c>
      <c r="AA78" s="79">
        <f t="shared" si="63"/>
        <v>0</v>
      </c>
      <c r="AB78" s="153">
        <f t="shared" si="64"/>
        <v>0</v>
      </c>
      <c r="AC78" s="105">
        <f t="shared" si="66"/>
        <v>0</v>
      </c>
      <c r="AD78" s="79">
        <f t="shared" si="67"/>
        <v>0</v>
      </c>
      <c r="AE78" s="79">
        <f t="shared" si="68"/>
        <v>0</v>
      </c>
      <c r="AF78" s="79">
        <f t="shared" si="69"/>
        <v>0</v>
      </c>
      <c r="AG78" s="79">
        <f t="shared" si="70"/>
        <v>0</v>
      </c>
      <c r="AH78" s="79">
        <f t="shared" si="71"/>
        <v>0</v>
      </c>
      <c r="AI78" s="79">
        <f t="shared" si="72"/>
        <v>0</v>
      </c>
      <c r="AJ78" s="79">
        <f t="shared" si="73"/>
        <v>0</v>
      </c>
      <c r="AK78" s="79">
        <f t="shared" si="74"/>
        <v>0</v>
      </c>
      <c r="AL78" s="79">
        <f t="shared" si="75"/>
        <v>0</v>
      </c>
      <c r="AM78" s="79">
        <f t="shared" si="76"/>
        <v>0</v>
      </c>
      <c r="AN78" s="209">
        <f t="shared" si="65"/>
        <v>0</v>
      </c>
      <c r="AO78" s="214">
        <f t="shared" si="58"/>
        <v>0</v>
      </c>
    </row>
    <row r="79" spans="1:41" x14ac:dyDescent="0.25">
      <c r="A79" s="1" t="s">
        <v>139</v>
      </c>
      <c r="B79" t="s">
        <v>140</v>
      </c>
      <c r="C79" s="75">
        <f t="shared" si="40"/>
        <v>65628286.513846159</v>
      </c>
      <c r="D79" s="76">
        <f t="shared" si="41"/>
        <v>37323103.469999999</v>
      </c>
      <c r="E79" s="76">
        <f t="shared" si="42"/>
        <v>35098872.856666662</v>
      </c>
      <c r="F79" s="76">
        <f t="shared" si="43"/>
        <v>34737748.789999999</v>
      </c>
      <c r="G79" s="76">
        <f t="shared" si="59"/>
        <v>35034895.663333334</v>
      </c>
      <c r="H79" s="153">
        <f t="shared" si="60"/>
        <v>8.5540048990991324E-3</v>
      </c>
      <c r="I79" s="181">
        <v>39261863</v>
      </c>
      <c r="J79" s="181">
        <v>32135958.869999997</v>
      </c>
      <c r="K79" s="181">
        <v>40571488.539999999</v>
      </c>
      <c r="L79" s="181">
        <v>24650827.079999998</v>
      </c>
      <c r="M79" s="181">
        <v>41991994.630000003</v>
      </c>
      <c r="N79" s="181">
        <v>38653796.859999999</v>
      </c>
      <c r="O79" s="181">
        <v>31131218.649999999</v>
      </c>
      <c r="P79" s="181">
        <v>31299796.52</v>
      </c>
      <c r="Q79" s="181">
        <v>41782231.199999996</v>
      </c>
      <c r="R79" s="181">
        <v>32998666.02</v>
      </c>
      <c r="S79" s="181">
        <v>32381890.859999999</v>
      </c>
      <c r="T79" s="211">
        <v>39724130.109999999</v>
      </c>
      <c r="U79" s="213">
        <f t="shared" si="61"/>
        <v>426583862.34000003</v>
      </c>
      <c r="V79" s="79"/>
      <c r="W79" s="78">
        <f t="shared" si="62"/>
        <v>225.29509034590387</v>
      </c>
      <c r="X79" s="79">
        <f t="shared" si="44"/>
        <v>229.01496656896771</v>
      </c>
      <c r="Y79" s="79">
        <f t="shared" si="45"/>
        <v>219.22180748251165</v>
      </c>
      <c r="Z79" s="79">
        <f t="shared" si="46"/>
        <v>223.71374799552629</v>
      </c>
      <c r="AA79" s="79">
        <f t="shared" si="63"/>
        <v>229.29847175347697</v>
      </c>
      <c r="AB79" s="153">
        <f t="shared" si="64"/>
        <v>2.4963703876001237E-2</v>
      </c>
      <c r="AC79" s="105">
        <f t="shared" si="66"/>
        <v>240.69755451608356</v>
      </c>
      <c r="AD79" s="79">
        <f t="shared" si="67"/>
        <v>198.04615209687856</v>
      </c>
      <c r="AE79" s="79">
        <f t="shared" si="68"/>
        <v>248.09055272571621</v>
      </c>
      <c r="AF79" s="79">
        <f t="shared" si="69"/>
        <v>152.66222266261232</v>
      </c>
      <c r="AG79" s="79">
        <f t="shared" si="70"/>
        <v>262.41880420450076</v>
      </c>
      <c r="AH79" s="79">
        <f t="shared" si="71"/>
        <v>243.36890762334096</v>
      </c>
      <c r="AI79" s="79">
        <f t="shared" si="72"/>
        <v>200.66273897461679</v>
      </c>
      <c r="AJ79" s="79">
        <f t="shared" si="73"/>
        <v>201.93156552818672</v>
      </c>
      <c r="AK79" s="79">
        <f t="shared" si="74"/>
        <v>268.36983473463118</v>
      </c>
      <c r="AL79" s="79">
        <f t="shared" si="75"/>
        <v>213.08846124539096</v>
      </c>
      <c r="AM79" s="79">
        <f t="shared" si="76"/>
        <v>213.14813430576217</v>
      </c>
      <c r="AN79" s="209">
        <f t="shared" si="65"/>
        <v>0</v>
      </c>
      <c r="AO79" s="214">
        <f t="shared" si="58"/>
        <v>225.2950903459039</v>
      </c>
    </row>
    <row r="80" spans="1:41" x14ac:dyDescent="0.25">
      <c r="A80" s="1" t="s">
        <v>141</v>
      </c>
      <c r="B80" t="s">
        <v>142</v>
      </c>
      <c r="C80" s="75">
        <f t="shared" si="40"/>
        <v>0</v>
      </c>
      <c r="D80" s="76">
        <f t="shared" si="41"/>
        <v>0</v>
      </c>
      <c r="E80" s="76">
        <f t="shared" si="42"/>
        <v>0</v>
      </c>
      <c r="F80" s="76">
        <f t="shared" si="43"/>
        <v>0</v>
      </c>
      <c r="G80" s="76">
        <f t="shared" si="59"/>
        <v>0</v>
      </c>
      <c r="H80" s="153">
        <f t="shared" si="60"/>
        <v>0</v>
      </c>
      <c r="I80" s="181">
        <v>0</v>
      </c>
      <c r="J80" s="181">
        <v>0</v>
      </c>
      <c r="K80" s="181">
        <v>0</v>
      </c>
      <c r="L80" s="181">
        <v>0</v>
      </c>
      <c r="M80" s="181">
        <v>0</v>
      </c>
      <c r="N80" s="181">
        <v>0</v>
      </c>
      <c r="O80" s="181">
        <v>0</v>
      </c>
      <c r="P80" s="181">
        <v>0</v>
      </c>
      <c r="Q80" s="181">
        <v>0</v>
      </c>
      <c r="R80" s="181">
        <v>0</v>
      </c>
      <c r="S80" s="181">
        <v>0</v>
      </c>
      <c r="T80" s="211">
        <v>0</v>
      </c>
      <c r="U80" s="213">
        <f t="shared" si="61"/>
        <v>0</v>
      </c>
      <c r="V80" s="79"/>
      <c r="W80" s="78">
        <f t="shared" si="62"/>
        <v>0</v>
      </c>
      <c r="X80" s="79">
        <f t="shared" si="44"/>
        <v>0</v>
      </c>
      <c r="Y80" s="79">
        <f t="shared" si="45"/>
        <v>0</v>
      </c>
      <c r="Z80" s="79">
        <f t="shared" si="46"/>
        <v>0</v>
      </c>
      <c r="AA80" s="79">
        <f t="shared" si="63"/>
        <v>0</v>
      </c>
      <c r="AB80" s="153">
        <f t="shared" si="64"/>
        <v>0</v>
      </c>
      <c r="AC80" s="105">
        <f t="shared" si="66"/>
        <v>0</v>
      </c>
      <c r="AD80" s="79">
        <f t="shared" si="67"/>
        <v>0</v>
      </c>
      <c r="AE80" s="79">
        <f t="shared" si="68"/>
        <v>0</v>
      </c>
      <c r="AF80" s="79">
        <f t="shared" si="69"/>
        <v>0</v>
      </c>
      <c r="AG80" s="79">
        <f t="shared" si="70"/>
        <v>0</v>
      </c>
      <c r="AH80" s="79">
        <f t="shared" si="71"/>
        <v>0</v>
      </c>
      <c r="AI80" s="79">
        <f t="shared" si="72"/>
        <v>0</v>
      </c>
      <c r="AJ80" s="79">
        <f t="shared" si="73"/>
        <v>0</v>
      </c>
      <c r="AK80" s="79">
        <f t="shared" si="74"/>
        <v>0</v>
      </c>
      <c r="AL80" s="79">
        <f t="shared" si="75"/>
        <v>0</v>
      </c>
      <c r="AM80" s="79">
        <f t="shared" si="76"/>
        <v>0</v>
      </c>
      <c r="AN80" s="209">
        <f t="shared" si="65"/>
        <v>0</v>
      </c>
      <c r="AO80" s="214">
        <f t="shared" si="58"/>
        <v>0</v>
      </c>
    </row>
    <row r="81" spans="1:41" x14ac:dyDescent="0.25">
      <c r="A81" s="1" t="s">
        <v>143</v>
      </c>
      <c r="B81" t="s">
        <v>144</v>
      </c>
      <c r="C81" s="75">
        <f t="shared" si="40"/>
        <v>0</v>
      </c>
      <c r="D81" s="76">
        <f t="shared" si="41"/>
        <v>0</v>
      </c>
      <c r="E81" s="76">
        <f t="shared" si="42"/>
        <v>0</v>
      </c>
      <c r="F81" s="76">
        <f t="shared" si="43"/>
        <v>0</v>
      </c>
      <c r="G81" s="76">
        <f t="shared" si="59"/>
        <v>0</v>
      </c>
      <c r="H81" s="153">
        <f t="shared" si="60"/>
        <v>0</v>
      </c>
      <c r="I81" s="181">
        <v>0</v>
      </c>
      <c r="J81" s="181">
        <v>0</v>
      </c>
      <c r="K81" s="181">
        <v>0</v>
      </c>
      <c r="L81" s="181">
        <v>0</v>
      </c>
      <c r="M81" s="181">
        <v>0</v>
      </c>
      <c r="N81" s="181">
        <v>0</v>
      </c>
      <c r="O81" s="181">
        <v>0</v>
      </c>
      <c r="P81" s="181">
        <v>0</v>
      </c>
      <c r="Q81" s="181">
        <v>0</v>
      </c>
      <c r="R81" s="181">
        <v>0</v>
      </c>
      <c r="S81" s="181">
        <v>0</v>
      </c>
      <c r="T81" s="211">
        <v>0</v>
      </c>
      <c r="U81" s="213">
        <f t="shared" si="61"/>
        <v>0</v>
      </c>
      <c r="V81" s="79"/>
      <c r="W81" s="78">
        <f t="shared" si="62"/>
        <v>0</v>
      </c>
      <c r="X81" s="79">
        <f t="shared" si="44"/>
        <v>0</v>
      </c>
      <c r="Y81" s="79">
        <f t="shared" si="45"/>
        <v>0</v>
      </c>
      <c r="Z81" s="79">
        <f t="shared" si="46"/>
        <v>0</v>
      </c>
      <c r="AA81" s="79">
        <f t="shared" si="63"/>
        <v>0</v>
      </c>
      <c r="AB81" s="153">
        <f t="shared" si="64"/>
        <v>0</v>
      </c>
      <c r="AC81" s="105">
        <f t="shared" si="66"/>
        <v>0</v>
      </c>
      <c r="AD81" s="79">
        <f t="shared" si="67"/>
        <v>0</v>
      </c>
      <c r="AE81" s="79">
        <f t="shared" si="68"/>
        <v>0</v>
      </c>
      <c r="AF81" s="79">
        <f t="shared" si="69"/>
        <v>0</v>
      </c>
      <c r="AG81" s="79">
        <f t="shared" si="70"/>
        <v>0</v>
      </c>
      <c r="AH81" s="79">
        <f t="shared" si="71"/>
        <v>0</v>
      </c>
      <c r="AI81" s="79">
        <f t="shared" si="72"/>
        <v>0</v>
      </c>
      <c r="AJ81" s="79">
        <f t="shared" si="73"/>
        <v>0</v>
      </c>
      <c r="AK81" s="79">
        <f t="shared" si="74"/>
        <v>0</v>
      </c>
      <c r="AL81" s="79">
        <f t="shared" si="75"/>
        <v>0</v>
      </c>
      <c r="AM81" s="79">
        <f t="shared" si="76"/>
        <v>0</v>
      </c>
      <c r="AN81" s="209">
        <f t="shared" si="65"/>
        <v>0</v>
      </c>
      <c r="AO81" s="214">
        <f t="shared" si="58"/>
        <v>0</v>
      </c>
    </row>
    <row r="82" spans="1:41" x14ac:dyDescent="0.25">
      <c r="A82" s="1" t="s">
        <v>145</v>
      </c>
      <c r="B82" t="s">
        <v>146</v>
      </c>
      <c r="C82" s="75">
        <f t="shared" si="40"/>
        <v>68972.450769230782</v>
      </c>
      <c r="D82" s="76">
        <f t="shared" si="41"/>
        <v>80520.586666666684</v>
      </c>
      <c r="E82" s="76">
        <f t="shared" si="42"/>
        <v>68919.723333333328</v>
      </c>
      <c r="F82" s="76">
        <f t="shared" si="43"/>
        <v>0</v>
      </c>
      <c r="G82" s="76">
        <f t="shared" si="59"/>
        <v>0</v>
      </c>
      <c r="H82" s="153">
        <f t="shared" si="60"/>
        <v>0</v>
      </c>
      <c r="I82" s="181">
        <v>75819.850000000006</v>
      </c>
      <c r="J82" s="181">
        <v>78567.87000000001</v>
      </c>
      <c r="K82" s="181">
        <v>87174.040000000008</v>
      </c>
      <c r="L82" s="181">
        <v>75462.91</v>
      </c>
      <c r="M82" s="181">
        <v>61136.33</v>
      </c>
      <c r="N82" s="181">
        <v>70159.929999999993</v>
      </c>
      <c r="O82" s="181">
        <v>0</v>
      </c>
      <c r="P82" s="181">
        <v>0</v>
      </c>
      <c r="Q82" s="181">
        <v>0</v>
      </c>
      <c r="R82" s="181">
        <v>0</v>
      </c>
      <c r="S82" s="181">
        <v>0</v>
      </c>
      <c r="T82" s="211">
        <v>0</v>
      </c>
      <c r="U82" s="213">
        <f t="shared" si="61"/>
        <v>448320.93000000005</v>
      </c>
      <c r="V82" s="79"/>
      <c r="W82" s="78">
        <f t="shared" si="62"/>
        <v>0.23677525885357117</v>
      </c>
      <c r="X82" s="79">
        <f t="shared" si="44"/>
        <v>0.49407519067653616</v>
      </c>
      <c r="Y82" s="79">
        <f t="shared" si="45"/>
        <v>0.43046129663557625</v>
      </c>
      <c r="Z82" s="79">
        <f t="shared" si="46"/>
        <v>0</v>
      </c>
      <c r="AA82" s="79">
        <f t="shared" si="63"/>
        <v>0</v>
      </c>
      <c r="AB82" s="153">
        <f t="shared" si="64"/>
        <v>0</v>
      </c>
      <c r="AC82" s="105">
        <f t="shared" si="66"/>
        <v>0.46481881103747619</v>
      </c>
      <c r="AD82" s="79">
        <f t="shared" si="67"/>
        <v>0.48419480479462612</v>
      </c>
      <c r="AE82" s="79">
        <f t="shared" si="68"/>
        <v>0.53306044577613365</v>
      </c>
      <c r="AF82" s="79">
        <f t="shared" si="69"/>
        <v>0.46734073188706471</v>
      </c>
      <c r="AG82" s="79">
        <f t="shared" si="70"/>
        <v>0.3820566932676745</v>
      </c>
      <c r="AH82" s="79">
        <f t="shared" si="71"/>
        <v>0.44173527337749008</v>
      </c>
      <c r="AI82" s="79">
        <f t="shared" si="72"/>
        <v>0</v>
      </c>
      <c r="AJ82" s="79">
        <f t="shared" si="73"/>
        <v>0</v>
      </c>
      <c r="AK82" s="79">
        <f t="shared" si="74"/>
        <v>0</v>
      </c>
      <c r="AL82" s="79">
        <f t="shared" si="75"/>
        <v>0</v>
      </c>
      <c r="AM82" s="79">
        <f t="shared" si="76"/>
        <v>0</v>
      </c>
      <c r="AN82" s="209">
        <f t="shared" si="65"/>
        <v>0</v>
      </c>
      <c r="AO82" s="214">
        <f t="shared" si="58"/>
        <v>0.23677525885357117</v>
      </c>
    </row>
    <row r="83" spans="1:41" x14ac:dyDescent="0.25">
      <c r="A83" s="1" t="s">
        <v>147</v>
      </c>
      <c r="B83" t="s">
        <v>148</v>
      </c>
      <c r="C83" s="75">
        <f t="shared" si="40"/>
        <v>0</v>
      </c>
      <c r="D83" s="76">
        <f t="shared" si="41"/>
        <v>0</v>
      </c>
      <c r="E83" s="76">
        <f t="shared" si="42"/>
        <v>0</v>
      </c>
      <c r="F83" s="76">
        <f t="shared" si="43"/>
        <v>0</v>
      </c>
      <c r="G83" s="76">
        <f t="shared" si="59"/>
        <v>0</v>
      </c>
      <c r="H83" s="153">
        <f t="shared" si="60"/>
        <v>0</v>
      </c>
      <c r="I83" s="181">
        <v>0</v>
      </c>
      <c r="J83" s="181">
        <v>0</v>
      </c>
      <c r="K83" s="181">
        <v>0</v>
      </c>
      <c r="L83" s="181">
        <v>0</v>
      </c>
      <c r="M83" s="181">
        <v>0</v>
      </c>
      <c r="N83" s="181">
        <v>0</v>
      </c>
      <c r="O83" s="181">
        <v>0</v>
      </c>
      <c r="P83" s="181">
        <v>0</v>
      </c>
      <c r="Q83" s="181">
        <v>0</v>
      </c>
      <c r="R83" s="181">
        <v>0</v>
      </c>
      <c r="S83" s="181">
        <v>0</v>
      </c>
      <c r="T83" s="211">
        <v>0</v>
      </c>
      <c r="U83" s="213">
        <f t="shared" si="61"/>
        <v>0</v>
      </c>
      <c r="V83" s="79"/>
      <c r="W83" s="78">
        <f t="shared" si="62"/>
        <v>0</v>
      </c>
      <c r="X83" s="79">
        <f t="shared" si="44"/>
        <v>0</v>
      </c>
      <c r="Y83" s="79">
        <f t="shared" si="45"/>
        <v>0</v>
      </c>
      <c r="Z83" s="79">
        <f t="shared" si="46"/>
        <v>0</v>
      </c>
      <c r="AA83" s="79">
        <f t="shared" si="63"/>
        <v>0</v>
      </c>
      <c r="AB83" s="153">
        <f t="shared" si="64"/>
        <v>0</v>
      </c>
      <c r="AC83" s="105">
        <f t="shared" si="66"/>
        <v>0</v>
      </c>
      <c r="AD83" s="79">
        <f t="shared" si="67"/>
        <v>0</v>
      </c>
      <c r="AE83" s="79">
        <f t="shared" si="68"/>
        <v>0</v>
      </c>
      <c r="AF83" s="79">
        <f t="shared" si="69"/>
        <v>0</v>
      </c>
      <c r="AG83" s="79">
        <f t="shared" si="70"/>
        <v>0</v>
      </c>
      <c r="AH83" s="79">
        <f t="shared" si="71"/>
        <v>0</v>
      </c>
      <c r="AI83" s="79">
        <f t="shared" si="72"/>
        <v>0</v>
      </c>
      <c r="AJ83" s="79">
        <f t="shared" si="73"/>
        <v>0</v>
      </c>
      <c r="AK83" s="79">
        <f t="shared" si="74"/>
        <v>0</v>
      </c>
      <c r="AL83" s="79">
        <f t="shared" si="75"/>
        <v>0</v>
      </c>
      <c r="AM83" s="79">
        <f t="shared" si="76"/>
        <v>0</v>
      </c>
      <c r="AN83" s="209">
        <f t="shared" si="65"/>
        <v>0</v>
      </c>
      <c r="AO83" s="214">
        <f t="shared" si="58"/>
        <v>0</v>
      </c>
    </row>
    <row r="84" spans="1:41" x14ac:dyDescent="0.25">
      <c r="A84" s="1" t="s">
        <v>149</v>
      </c>
      <c r="B84" t="s">
        <v>150</v>
      </c>
      <c r="C84" s="75">
        <f t="shared" si="40"/>
        <v>0</v>
      </c>
      <c r="D84" s="76">
        <f t="shared" si="41"/>
        <v>0</v>
      </c>
      <c r="E84" s="76">
        <f t="shared" si="42"/>
        <v>0</v>
      </c>
      <c r="F84" s="76">
        <f t="shared" si="43"/>
        <v>0</v>
      </c>
      <c r="G84" s="76">
        <f t="shared" si="59"/>
        <v>0</v>
      </c>
      <c r="H84" s="153">
        <f t="shared" si="60"/>
        <v>0</v>
      </c>
      <c r="I84" s="181">
        <v>0</v>
      </c>
      <c r="J84" s="181">
        <v>0</v>
      </c>
      <c r="K84" s="181">
        <v>0</v>
      </c>
      <c r="L84" s="181">
        <v>0</v>
      </c>
      <c r="M84" s="181">
        <v>0</v>
      </c>
      <c r="N84" s="181">
        <v>0</v>
      </c>
      <c r="O84" s="181">
        <v>0</v>
      </c>
      <c r="P84" s="181">
        <v>0</v>
      </c>
      <c r="Q84" s="181">
        <v>0</v>
      </c>
      <c r="R84" s="181">
        <v>0</v>
      </c>
      <c r="S84" s="181">
        <v>0</v>
      </c>
      <c r="T84" s="211">
        <v>0</v>
      </c>
      <c r="U84" s="213">
        <f t="shared" si="61"/>
        <v>0</v>
      </c>
      <c r="V84" s="79"/>
      <c r="W84" s="78">
        <f t="shared" si="62"/>
        <v>0</v>
      </c>
      <c r="X84" s="79">
        <f t="shared" si="44"/>
        <v>0</v>
      </c>
      <c r="Y84" s="79">
        <f t="shared" si="45"/>
        <v>0</v>
      </c>
      <c r="Z84" s="79">
        <f t="shared" si="46"/>
        <v>0</v>
      </c>
      <c r="AA84" s="79">
        <f t="shared" si="63"/>
        <v>0</v>
      </c>
      <c r="AB84" s="153">
        <f t="shared" si="64"/>
        <v>0</v>
      </c>
      <c r="AC84" s="105">
        <f t="shared" si="66"/>
        <v>0</v>
      </c>
      <c r="AD84" s="79">
        <f t="shared" si="67"/>
        <v>0</v>
      </c>
      <c r="AE84" s="79">
        <f t="shared" si="68"/>
        <v>0</v>
      </c>
      <c r="AF84" s="79">
        <f t="shared" si="69"/>
        <v>0</v>
      </c>
      <c r="AG84" s="79">
        <f t="shared" si="70"/>
        <v>0</v>
      </c>
      <c r="AH84" s="79">
        <f t="shared" si="71"/>
        <v>0</v>
      </c>
      <c r="AI84" s="79">
        <f t="shared" si="72"/>
        <v>0</v>
      </c>
      <c r="AJ84" s="79">
        <f t="shared" si="73"/>
        <v>0</v>
      </c>
      <c r="AK84" s="79">
        <f t="shared" si="74"/>
        <v>0</v>
      </c>
      <c r="AL84" s="79">
        <f t="shared" si="75"/>
        <v>0</v>
      </c>
      <c r="AM84" s="79">
        <f t="shared" si="76"/>
        <v>0</v>
      </c>
      <c r="AN84" s="209">
        <f t="shared" si="65"/>
        <v>0</v>
      </c>
      <c r="AO84" s="214">
        <f t="shared" si="58"/>
        <v>0</v>
      </c>
    </row>
    <row r="85" spans="1:41" x14ac:dyDescent="0.25">
      <c r="A85" s="1" t="s">
        <v>151</v>
      </c>
      <c r="B85" t="s">
        <v>152</v>
      </c>
      <c r="C85" s="75">
        <f>AVERAGE(I85:U85)</f>
        <v>5951813.9000000004</v>
      </c>
      <c r="D85" s="76">
        <f t="shared" si="41"/>
        <v>2798291.2966666669</v>
      </c>
      <c r="E85" s="76">
        <f t="shared" si="42"/>
        <v>2530832.146666667</v>
      </c>
      <c r="F85" s="76">
        <f t="shared" si="43"/>
        <v>4711491.0900000008</v>
      </c>
      <c r="G85" s="76">
        <f t="shared" si="59"/>
        <v>2854982.25</v>
      </c>
      <c r="H85" s="153">
        <f t="shared" si="60"/>
        <v>-0.39403849111386102</v>
      </c>
      <c r="I85" s="181">
        <v>2518420.94</v>
      </c>
      <c r="J85" s="181">
        <v>2382025.67</v>
      </c>
      <c r="K85" s="181">
        <v>3494427.2800000003</v>
      </c>
      <c r="L85" s="181">
        <v>2607750.88</v>
      </c>
      <c r="M85" s="181">
        <v>2305044.36</v>
      </c>
      <c r="N85" s="181">
        <v>2679701.2000000002</v>
      </c>
      <c r="O85" s="181">
        <v>3093685.89</v>
      </c>
      <c r="P85" s="181">
        <v>4016274.4200000004</v>
      </c>
      <c r="Q85" s="181">
        <v>7024512.9600000009</v>
      </c>
      <c r="R85" s="181">
        <v>2706057.37</v>
      </c>
      <c r="S85" s="181">
        <v>2941101.38</v>
      </c>
      <c r="T85" s="211">
        <v>2917787.9999999995</v>
      </c>
      <c r="U85" s="213">
        <f t="shared" si="61"/>
        <v>38686790.350000001</v>
      </c>
      <c r="V85" s="79"/>
      <c r="W85" s="78">
        <f t="shared" si="62"/>
        <v>20.431958863341684</v>
      </c>
      <c r="X85" s="79">
        <f t="shared" si="44"/>
        <v>17.170345661942619</v>
      </c>
      <c r="Y85" s="79">
        <f t="shared" si="45"/>
        <v>15.807162808127918</v>
      </c>
      <c r="Z85" s="79">
        <f t="shared" si="46"/>
        <v>30.342361468594977</v>
      </c>
      <c r="AA85" s="79">
        <f t="shared" si="63"/>
        <v>18.685457867466596</v>
      </c>
      <c r="AB85" s="153">
        <f t="shared" si="64"/>
        <v>-0.38417918174211774</v>
      </c>
      <c r="AC85" s="105">
        <f t="shared" si="66"/>
        <v>15.439352979762992</v>
      </c>
      <c r="AD85" s="79">
        <f t="shared" si="67"/>
        <v>14.679848827535205</v>
      </c>
      <c r="AE85" s="79">
        <f t="shared" si="68"/>
        <v>21.368069709848047</v>
      </c>
      <c r="AF85" s="79">
        <f t="shared" si="69"/>
        <v>16.149764233029671</v>
      </c>
      <c r="AG85" s="79">
        <f t="shared" si="70"/>
        <v>14.404816678019484</v>
      </c>
      <c r="AH85" s="79">
        <f t="shared" si="71"/>
        <v>16.871717833127661</v>
      </c>
      <c r="AI85" s="79">
        <f t="shared" si="72"/>
        <v>19.940995281741888</v>
      </c>
      <c r="AJ85" s="79">
        <f t="shared" si="73"/>
        <v>25.91111353401892</v>
      </c>
      <c r="AK85" s="79">
        <f t="shared" si="74"/>
        <v>45.118877762719272</v>
      </c>
      <c r="AL85" s="79">
        <f t="shared" si="75"/>
        <v>17.474330649171183</v>
      </c>
      <c r="AM85" s="79">
        <f t="shared" si="76"/>
        <v>19.359285554429245</v>
      </c>
      <c r="AN85" s="209">
        <f t="shared" si="65"/>
        <v>1.1138121725130905</v>
      </c>
      <c r="AO85" s="214">
        <f t="shared" si="58"/>
        <v>20.431958863341688</v>
      </c>
    </row>
    <row r="86" spans="1:41" ht="17.25" customHeight="1" thickBot="1" x14ac:dyDescent="0.3">
      <c r="C86" s="82"/>
      <c r="D86" s="68"/>
      <c r="E86" s="68"/>
      <c r="F86" s="68"/>
      <c r="G86" s="68"/>
      <c r="H86" s="113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113"/>
      <c r="U86" s="114"/>
      <c r="V86" s="68"/>
      <c r="W86" s="78"/>
      <c r="X86" s="79"/>
      <c r="Y86" s="79"/>
      <c r="Z86" s="79"/>
      <c r="AA86" s="79"/>
      <c r="AB86" s="113"/>
      <c r="AC86" s="79"/>
      <c r="AD86" s="79"/>
      <c r="AE86" s="79"/>
      <c r="AF86" s="79"/>
      <c r="AG86" s="79"/>
      <c r="AH86" s="79"/>
      <c r="AI86" s="79"/>
      <c r="AJ86" s="79"/>
      <c r="AK86" s="79"/>
      <c r="AL86" s="79"/>
      <c r="AM86" s="79"/>
      <c r="AN86" s="209"/>
      <c r="AO86" s="85"/>
    </row>
    <row r="87" spans="1:41" ht="15.75" thickBot="1" x14ac:dyDescent="0.3">
      <c r="B87" s="40" t="s">
        <v>153</v>
      </c>
      <c r="C87" s="115">
        <f>AVERAGE(I87:U87)</f>
        <v>77674052.787692308</v>
      </c>
      <c r="D87" s="102">
        <f>IF(I87=" "," ",IFERROR(AVERAGE($I87:$K87),0))</f>
        <v>43102227.149999999</v>
      </c>
      <c r="E87" s="102">
        <f>IF(L87=" "," ",IFERROR(AVERAGE($L87:$N87),0))</f>
        <v>40778783.756666668</v>
      </c>
      <c r="F87" s="102">
        <f>IF(O87=" "," ",IFERROR(AVERAGE($O87:$Q87),0))</f>
        <v>42964092.699999996</v>
      </c>
      <c r="G87" s="102">
        <f>IF(R87&lt;D241," ",IFERROR(AVERAGE($R87:$T87),0))</f>
        <v>41448677.43333333</v>
      </c>
      <c r="H87" s="155">
        <f>IFERROR((G87-F87)/F87,0)</f>
        <v>-3.5271669234310771E-2</v>
      </c>
      <c r="I87" s="102">
        <f t="shared" ref="I87" si="77">SUM(I54:I85)</f>
        <v>44131446.640000001</v>
      </c>
      <c r="J87" s="102">
        <f t="shared" ref="J87:S87" si="78">SUM(J54:J85)</f>
        <v>37658289.619999997</v>
      </c>
      <c r="K87" s="102">
        <f t="shared" si="78"/>
        <v>47516945.189999998</v>
      </c>
      <c r="L87" s="102">
        <f t="shared" si="78"/>
        <v>30125671.039999999</v>
      </c>
      <c r="M87" s="102">
        <f t="shared" si="78"/>
        <v>47838112.810000002</v>
      </c>
      <c r="N87" s="102">
        <f>SUM(N54:N85)</f>
        <v>44372567.420000002</v>
      </c>
      <c r="O87" s="102">
        <f>SUM(O54:O85)</f>
        <v>37772845.68</v>
      </c>
      <c r="P87" s="102">
        <f t="shared" si="78"/>
        <v>38775361.82</v>
      </c>
      <c r="Q87" s="102">
        <f t="shared" si="78"/>
        <v>52344070.599999994</v>
      </c>
      <c r="R87" s="102">
        <f t="shared" si="78"/>
        <v>39133452.509999998</v>
      </c>
      <c r="S87" s="102">
        <f t="shared" si="78"/>
        <v>38965449.960000001</v>
      </c>
      <c r="T87" s="140">
        <f t="shared" ref="T87" si="79">SUM(T54:T85)</f>
        <v>46247129.829999998</v>
      </c>
      <c r="U87" s="102">
        <f>SUM(U54:U85)</f>
        <v>504881343.12000006</v>
      </c>
      <c r="V87" s="76"/>
      <c r="W87" s="118">
        <f>AVERAGE(I87:T87)/W$14</f>
        <v>266.64695468841177</v>
      </c>
      <c r="X87" s="119">
        <f>IFERROR(AVERAGE($I87:$K87)/X$14,"")</f>
        <v>264.47573197495689</v>
      </c>
      <c r="Y87" s="119">
        <f>IFERROR(AVERAGE($L87:$N87)/Y$14,0)</f>
        <v>254.69760007911395</v>
      </c>
      <c r="Z87" s="119">
        <f>IFERROR(AVERAGE($O87:$Q87)/Z$14,0)</f>
        <v>276.69202933240024</v>
      </c>
      <c r="AA87" s="119">
        <f>IFERROR(AVERAGE($R87:$T87)/AA$14,0)</f>
        <v>271.27577267521133</v>
      </c>
      <c r="AB87" s="155">
        <f>IFERROR((AA87-Z87)/Z87,0)</f>
        <v>-1.9575036802676245E-2</v>
      </c>
      <c r="AC87" s="119">
        <f t="shared" ref="AC87:AM87" si="80">SUM(AC54:AC85)</f>
        <v>270.55087231864246</v>
      </c>
      <c r="AD87" s="119">
        <f t="shared" si="80"/>
        <v>232.07894259390505</v>
      </c>
      <c r="AE87" s="119">
        <f t="shared" si="80"/>
        <v>290.56131831106489</v>
      </c>
      <c r="AF87" s="119">
        <f t="shared" si="80"/>
        <v>186.56785369690289</v>
      </c>
      <c r="AG87" s="119">
        <f t="shared" si="80"/>
        <v>298.95270442884907</v>
      </c>
      <c r="AH87" s="119">
        <f t="shared" si="80"/>
        <v>279.37496801571513</v>
      </c>
      <c r="AI87" s="119">
        <f t="shared" si="80"/>
        <v>243.47272614765825</v>
      </c>
      <c r="AJ87" s="119">
        <f t="shared" si="80"/>
        <v>250.16039676907394</v>
      </c>
      <c r="AK87" s="119">
        <f t="shared" si="80"/>
        <v>336.20917727007043</v>
      </c>
      <c r="AL87" s="119">
        <f t="shared" si="80"/>
        <v>252.7037660710711</v>
      </c>
      <c r="AM87" s="119">
        <f t="shared" si="80"/>
        <v>256.48326088387461</v>
      </c>
      <c r="AN87" s="122">
        <f t="shared" ref="AN87" si="81">SUM(AN54:AN85)</f>
        <v>26.025153354781825</v>
      </c>
      <c r="AO87" s="120">
        <f>SUM(AO54:AO85)</f>
        <v>266.64695468841188</v>
      </c>
    </row>
    <row r="88" spans="1:41" ht="7.5" customHeight="1" thickBot="1" x14ac:dyDescent="0.3">
      <c r="B88" s="21"/>
      <c r="C88" s="76"/>
      <c r="D88" s="76"/>
      <c r="E88" s="76"/>
      <c r="F88" s="76"/>
      <c r="G88" s="68"/>
      <c r="H88" s="15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9"/>
      <c r="X88" s="79"/>
      <c r="Y88" s="79"/>
      <c r="Z88" s="79"/>
      <c r="AA88" s="79"/>
      <c r="AB88" s="156"/>
      <c r="AC88" s="79"/>
      <c r="AD88" s="79"/>
      <c r="AE88" s="79"/>
      <c r="AF88" s="79"/>
      <c r="AG88" s="79"/>
      <c r="AH88" s="79"/>
      <c r="AI88" s="79"/>
      <c r="AJ88" s="79"/>
      <c r="AK88" s="79"/>
      <c r="AL88" s="79"/>
      <c r="AM88" s="79"/>
      <c r="AN88" s="79"/>
      <c r="AO88" s="79"/>
    </row>
    <row r="89" spans="1:41" ht="15.75" thickBot="1" x14ac:dyDescent="0.3">
      <c r="B89" s="44" t="s">
        <v>154</v>
      </c>
      <c r="C89" s="115">
        <f>AVERAGE(I89:U89)</f>
        <v>219795344.04000002</v>
      </c>
      <c r="D89" s="102">
        <f>IF(I89=" "," ",IFERROR(AVERAGE($I89:$K89),0))</f>
        <v>118534919.43666668</v>
      </c>
      <c r="E89" s="102">
        <f>IF(L89=" "," ",IFERROR(AVERAGE($L89:$N89),0))</f>
        <v>116975817.54333334</v>
      </c>
      <c r="F89" s="102">
        <f>IF(O89=" "," ",IFERROR(AVERAGE($O89:$Q89),0))</f>
        <v>119969743.23999999</v>
      </c>
      <c r="G89" s="102">
        <f>IF(R89&lt;D243," ",IFERROR(AVERAGE($R89:$T89),0))</f>
        <v>120742765.19999999</v>
      </c>
      <c r="H89" s="155">
        <f>IFERROR((G89-F89)/F89,0)</f>
        <v>6.4434743221343706E-3</v>
      </c>
      <c r="I89" s="102">
        <f t="shared" ref="I89" si="82">+I87+I52</f>
        <v>114380329.72000003</v>
      </c>
      <c r="J89" s="102">
        <f t="shared" ref="J89:S89" si="83">+J87+J52</f>
        <v>107229996.74000001</v>
      </c>
      <c r="K89" s="102">
        <f t="shared" si="83"/>
        <v>133994431.85000001</v>
      </c>
      <c r="L89" s="102">
        <f t="shared" si="83"/>
        <v>106446063.05999997</v>
      </c>
      <c r="M89" s="102">
        <f t="shared" si="83"/>
        <v>123904183.38</v>
      </c>
      <c r="N89" s="102">
        <f t="shared" si="83"/>
        <v>120577206.19000001</v>
      </c>
      <c r="O89" s="102">
        <f t="shared" si="83"/>
        <v>111511978.60999998</v>
      </c>
      <c r="P89" s="102">
        <f t="shared" si="83"/>
        <v>113658976.53999999</v>
      </c>
      <c r="Q89" s="102">
        <f t="shared" si="83"/>
        <v>134738274.56999999</v>
      </c>
      <c r="R89" s="102">
        <f t="shared" si="83"/>
        <v>114895926.88999999</v>
      </c>
      <c r="S89" s="102">
        <f t="shared" si="83"/>
        <v>118641306.21999997</v>
      </c>
      <c r="T89" s="140">
        <f t="shared" ref="T89" si="84">+T87+T52</f>
        <v>128691062.48999999</v>
      </c>
      <c r="U89" s="102">
        <f>+U87+U52</f>
        <v>1428669736.26</v>
      </c>
      <c r="V89" s="79"/>
      <c r="W89" s="118">
        <f>+W87+W52</f>
        <v>754.53458445320553</v>
      </c>
      <c r="X89" s="119">
        <f>+X87+X52</f>
        <v>727.33154770646161</v>
      </c>
      <c r="Y89" s="119">
        <f>+Y87+Y52</f>
        <v>730.6117851224185</v>
      </c>
      <c r="Z89" s="119">
        <f>+Z87+Z52</f>
        <v>772.61428391719778</v>
      </c>
      <c r="AA89" s="119">
        <f>+AA87+AA52</f>
        <v>790.24444090537224</v>
      </c>
      <c r="AB89" s="155">
        <f>IFERROR((AA89-Z89)/Z89,0)</f>
        <v>2.2818833867254664E-2</v>
      </c>
      <c r="AC89" s="119">
        <f t="shared" ref="AC89:AM89" si="85">+AC87+AC52</f>
        <v>701.21648706143446</v>
      </c>
      <c r="AD89" s="119">
        <f t="shared" si="85"/>
        <v>660.83256857609467</v>
      </c>
      <c r="AE89" s="119">
        <f t="shared" si="85"/>
        <v>819.36241079891147</v>
      </c>
      <c r="AF89" s="119">
        <f t="shared" si="85"/>
        <v>659.2189595783816</v>
      </c>
      <c r="AG89" s="119">
        <f t="shared" si="85"/>
        <v>774.30919690786709</v>
      </c>
      <c r="AH89" s="119">
        <f t="shared" si="85"/>
        <v>759.16844756592036</v>
      </c>
      <c r="AI89" s="119">
        <f t="shared" si="85"/>
        <v>718.7736306738343</v>
      </c>
      <c r="AJ89" s="119">
        <f t="shared" si="85"/>
        <v>733.27425800957417</v>
      </c>
      <c r="AK89" s="119">
        <f t="shared" si="85"/>
        <v>865.43220503696477</v>
      </c>
      <c r="AL89" s="119">
        <f t="shared" si="85"/>
        <v>741.93896957877803</v>
      </c>
      <c r="AM89" s="119">
        <f t="shared" si="85"/>
        <v>780.93565263753771</v>
      </c>
      <c r="AN89" s="122">
        <f t="shared" ref="AN89" si="86">+AN87+AN52</f>
        <v>556.27755839239103</v>
      </c>
      <c r="AO89" s="120">
        <f>+AO87+AO52</f>
        <v>6114.2461596444909</v>
      </c>
    </row>
    <row r="90" spans="1:41" ht="26.25" customHeight="1" thickBot="1" x14ac:dyDescent="0.3"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</row>
    <row r="91" spans="1:41" ht="15.75" thickBot="1" x14ac:dyDescent="0.3">
      <c r="B91" s="46" t="s">
        <v>155</v>
      </c>
      <c r="C91" s="115">
        <v>0</v>
      </c>
      <c r="D91" s="102">
        <v>0</v>
      </c>
      <c r="E91" s="102">
        <v>0</v>
      </c>
      <c r="F91" s="102">
        <v>0</v>
      </c>
      <c r="G91" s="102">
        <v>0</v>
      </c>
      <c r="H91" s="123">
        <f>IFERROR((G91-F91)/F91,0)</f>
        <v>0</v>
      </c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</row>
    <row r="92" spans="1:41" ht="23.25" customHeight="1" thickBot="1" x14ac:dyDescent="0.3">
      <c r="B92" s="2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</row>
    <row r="93" spans="1:41" ht="30" x14ac:dyDescent="0.25">
      <c r="B93" s="97" t="s">
        <v>156</v>
      </c>
      <c r="C93" s="194">
        <f>AVERAGE(D93:G93)</f>
        <v>-1760195.6275000107</v>
      </c>
      <c r="D93" s="227">
        <v>-6603877.5500000492</v>
      </c>
      <c r="E93" s="227">
        <v>6613948.9100000104</v>
      </c>
      <c r="F93" s="188">
        <v>-10200013.870000003</v>
      </c>
      <c r="G93" s="195">
        <v>3149160</v>
      </c>
      <c r="H93" s="157">
        <f>IFERROR((G93-F93)/F93,0)</f>
        <v>-1.3087407566436966</v>
      </c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</row>
    <row r="94" spans="1:41" ht="45" x14ac:dyDescent="0.25">
      <c r="B94" s="98" t="s">
        <v>158</v>
      </c>
      <c r="C94" s="196">
        <v>0</v>
      </c>
      <c r="D94" s="181">
        <v>0</v>
      </c>
      <c r="E94" s="181">
        <v>0</v>
      </c>
      <c r="F94" s="181">
        <v>0</v>
      </c>
      <c r="G94" s="197">
        <v>0</v>
      </c>
      <c r="H94" s="158">
        <f>IFERROR((G94-F94)/F94,0)</f>
        <v>0</v>
      </c>
    </row>
    <row r="95" spans="1:41" ht="22.5" customHeight="1" thickBot="1" x14ac:dyDescent="0.3">
      <c r="B95" s="99" t="s">
        <v>163</v>
      </c>
      <c r="C95" s="198">
        <v>0</v>
      </c>
      <c r="D95" s="199">
        <v>0</v>
      </c>
      <c r="E95" s="199">
        <v>0</v>
      </c>
      <c r="F95" s="199">
        <v>0</v>
      </c>
      <c r="G95" s="199">
        <v>0</v>
      </c>
      <c r="H95" s="159">
        <f>IFERROR((G95-F95)/F95,0)</f>
        <v>0</v>
      </c>
    </row>
    <row r="96" spans="1:41" ht="40.5" customHeight="1" thickBot="1" x14ac:dyDescent="0.3">
      <c r="B96" s="94" t="s">
        <v>159</v>
      </c>
      <c r="C96" s="115">
        <f t="shared" ref="C96:G96" si="87">C89+C91</f>
        <v>219795344.04000002</v>
      </c>
      <c r="D96" s="102">
        <f t="shared" si="87"/>
        <v>118534919.43666668</v>
      </c>
      <c r="E96" s="102">
        <f t="shared" si="87"/>
        <v>116975817.54333334</v>
      </c>
      <c r="F96" s="102">
        <f t="shared" si="87"/>
        <v>119969743.23999999</v>
      </c>
      <c r="G96" s="102">
        <f t="shared" si="87"/>
        <v>120742765.19999999</v>
      </c>
      <c r="H96" s="224">
        <f>IFERROR((G96-F96)/F96,0)</f>
        <v>6.4434743221343706E-3</v>
      </c>
    </row>
    <row r="98" spans="2:21" x14ac:dyDescent="0.25">
      <c r="B98" s="63"/>
      <c r="D98" s="64"/>
      <c r="E98" s="64"/>
      <c r="F98" s="64"/>
      <c r="G98" s="64"/>
      <c r="H98" s="64"/>
    </row>
    <row r="100" spans="2:21" x14ac:dyDescent="0.25">
      <c r="B100" s="65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  <c r="U100" s="66"/>
    </row>
    <row r="102" spans="2:21" x14ac:dyDescent="0.25">
      <c r="E102" s="67"/>
    </row>
  </sheetData>
  <mergeCells count="6">
    <mergeCell ref="C11:U11"/>
    <mergeCell ref="W11:AO11"/>
    <mergeCell ref="C12:H12"/>
    <mergeCell ref="I12:U12"/>
    <mergeCell ref="W12:AB12"/>
    <mergeCell ref="AC12:AO12"/>
  </mergeCells>
  <pageMargins left="0.7" right="0.7" top="0.75" bottom="0.75" header="0.3" footer="0.3"/>
  <pageSetup orientation="portrait" r:id="rId1"/>
  <headerFooter>
    <oddFooter>&amp;LDMS Report Package - Version 1.0&amp;CPage &amp;P of &amp;N&amp;RDecember 2020 Release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98409-C391-43C8-8B13-25E162F9EDB9}">
  <dimension ref="A1:AQ96"/>
  <sheetViews>
    <sheetView showGridLines="0" zoomScaleNormal="100" workbookViewId="0">
      <selection activeCell="F97" sqref="F97"/>
    </sheetView>
  </sheetViews>
  <sheetFormatPr defaultColWidth="9.140625" defaultRowHeight="15" x14ac:dyDescent="0.25"/>
  <cols>
    <col min="1" max="1" width="4.85546875" style="1" bestFit="1" customWidth="1"/>
    <col min="2" max="2" width="52.140625" style="1" bestFit="1" customWidth="1"/>
    <col min="3" max="3" width="12" style="1" customWidth="1"/>
    <col min="4" max="7" width="13" style="1" customWidth="1"/>
    <col min="8" max="8" width="12" style="1" customWidth="1"/>
    <col min="9" max="14" width="13" style="1" customWidth="1"/>
    <col min="15" max="20" width="13" style="1" bestFit="1" customWidth="1"/>
    <col min="21" max="21" width="13.85546875" style="1" bestFit="1" customWidth="1"/>
    <col min="22" max="22" width="2.42578125" style="1" customWidth="1"/>
    <col min="23" max="23" width="12.140625" style="1" bestFit="1" customWidth="1"/>
    <col min="24" max="27" width="13.140625" style="1" bestFit="1" customWidth="1"/>
    <col min="28" max="28" width="12.140625" style="1" bestFit="1" customWidth="1"/>
    <col min="29" max="30" width="7.5703125" style="1" bestFit="1" customWidth="1"/>
    <col min="31" max="31" width="7.85546875" style="1" bestFit="1" customWidth="1"/>
    <col min="32" max="32" width="7.5703125" style="1" bestFit="1" customWidth="1"/>
    <col min="33" max="33" width="8.140625" style="1" bestFit="1" customWidth="1"/>
    <col min="34" max="36" width="7.5703125" style="1" bestFit="1" customWidth="1"/>
    <col min="37" max="37" width="7.42578125" style="1" bestFit="1" customWidth="1"/>
    <col min="38" max="38" width="7.28515625" style="1" bestFit="1" customWidth="1"/>
    <col min="39" max="39" width="7.85546875" style="1" bestFit="1" customWidth="1"/>
    <col min="40" max="40" width="7.5703125" style="1" bestFit="1" customWidth="1"/>
    <col min="41" max="41" width="9.140625" style="1" bestFit="1" customWidth="1"/>
    <col min="42" max="16384" width="9.140625" style="1"/>
  </cols>
  <sheetData>
    <row r="1" spans="1:43" x14ac:dyDescent="0.25">
      <c r="B1" s="2" t="s">
        <v>0</v>
      </c>
    </row>
    <row r="2" spans="1:43" x14ac:dyDescent="0.25">
      <c r="B2" s="2" t="s">
        <v>1</v>
      </c>
      <c r="C2" s="1" t="s">
        <v>2</v>
      </c>
    </row>
    <row r="4" spans="1:43" x14ac:dyDescent="0.25">
      <c r="B4" s="2" t="s">
        <v>3</v>
      </c>
      <c r="C4" s="60" t="s">
        <v>164</v>
      </c>
    </row>
    <row r="5" spans="1:43" x14ac:dyDescent="0.25">
      <c r="B5" s="2" t="s">
        <v>4</v>
      </c>
      <c r="C5" s="204">
        <v>46218</v>
      </c>
    </row>
    <row r="6" spans="1:43" x14ac:dyDescent="0.25">
      <c r="B6" s="2" t="s">
        <v>5</v>
      </c>
      <c r="C6" s="204">
        <v>46023</v>
      </c>
    </row>
    <row r="7" spans="1:43" x14ac:dyDescent="0.25">
      <c r="B7" s="2" t="s">
        <v>6</v>
      </c>
      <c r="C7" s="204">
        <v>46203</v>
      </c>
    </row>
    <row r="8" spans="1:43" x14ac:dyDescent="0.25">
      <c r="B8" s="2"/>
      <c r="C8" s="200"/>
    </row>
    <row r="10" spans="1:43" ht="15.75" thickBot="1" x14ac:dyDescent="0.3"/>
    <row r="11" spans="1:43" x14ac:dyDescent="0.25">
      <c r="C11" s="235" t="s">
        <v>8</v>
      </c>
      <c r="D11" s="236"/>
      <c r="E11" s="236"/>
      <c r="F11" s="236"/>
      <c r="G11" s="236"/>
      <c r="H11" s="236"/>
      <c r="I11" s="236"/>
      <c r="J11" s="236"/>
      <c r="K11" s="236"/>
      <c r="L11" s="236"/>
      <c r="M11" s="236"/>
      <c r="N11" s="236"/>
      <c r="O11" s="236"/>
      <c r="P11" s="236"/>
      <c r="Q11" s="236"/>
      <c r="R11" s="236"/>
      <c r="S11" s="236"/>
      <c r="T11" s="236"/>
      <c r="U11" s="237"/>
      <c r="V11" s="4"/>
      <c r="W11" s="235" t="s">
        <v>9</v>
      </c>
      <c r="X11" s="236"/>
      <c r="Y11" s="236"/>
      <c r="Z11" s="236"/>
      <c r="AA11" s="236"/>
      <c r="AB11" s="236"/>
      <c r="AC11" s="236"/>
      <c r="AD11" s="236"/>
      <c r="AE11" s="236"/>
      <c r="AF11" s="236"/>
      <c r="AG11" s="236"/>
      <c r="AH11" s="236"/>
      <c r="AI11" s="236"/>
      <c r="AJ11" s="236"/>
      <c r="AK11" s="236"/>
      <c r="AL11" s="236"/>
      <c r="AM11" s="236"/>
      <c r="AN11" s="236"/>
      <c r="AO11" s="237"/>
    </row>
    <row r="12" spans="1:43" x14ac:dyDescent="0.25">
      <c r="C12" s="238" t="s">
        <v>10</v>
      </c>
      <c r="D12" s="239"/>
      <c r="E12" s="239"/>
      <c r="F12" s="239"/>
      <c r="G12" s="239"/>
      <c r="H12" s="240"/>
      <c r="I12" s="241" t="s">
        <v>11</v>
      </c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42"/>
      <c r="V12" s="4"/>
      <c r="W12" s="238" t="s">
        <v>10</v>
      </c>
      <c r="X12" s="239"/>
      <c r="Y12" s="239"/>
      <c r="Z12" s="239"/>
      <c r="AA12" s="239"/>
      <c r="AB12" s="240"/>
      <c r="AC12" s="243" t="s">
        <v>182</v>
      </c>
      <c r="AD12" s="239"/>
      <c r="AE12" s="239"/>
      <c r="AF12" s="239"/>
      <c r="AG12" s="239"/>
      <c r="AH12" s="239"/>
      <c r="AI12" s="239"/>
      <c r="AJ12" s="239"/>
      <c r="AK12" s="239"/>
      <c r="AL12" s="239"/>
      <c r="AM12" s="239"/>
      <c r="AN12" s="239"/>
      <c r="AO12" s="242"/>
    </row>
    <row r="13" spans="1:43" ht="42.75" customHeight="1" x14ac:dyDescent="0.25">
      <c r="B13" s="5"/>
      <c r="C13" s="6" t="s">
        <v>12</v>
      </c>
      <c r="D13" s="7" t="s">
        <v>13</v>
      </c>
      <c r="E13" s="7" t="s">
        <v>14</v>
      </c>
      <c r="F13" s="8" t="s">
        <v>15</v>
      </c>
      <c r="G13" s="8" t="s">
        <v>16</v>
      </c>
      <c r="H13" s="9" t="s">
        <v>17</v>
      </c>
      <c r="I13" s="70">
        <v>45839</v>
      </c>
      <c r="J13" s="8">
        <v>45870</v>
      </c>
      <c r="K13" s="8">
        <v>45901</v>
      </c>
      <c r="L13" s="8">
        <v>45931</v>
      </c>
      <c r="M13" s="8">
        <v>45962</v>
      </c>
      <c r="N13" s="8">
        <v>45992</v>
      </c>
      <c r="O13" s="8">
        <v>46023</v>
      </c>
      <c r="P13" s="8">
        <v>46054</v>
      </c>
      <c r="Q13" s="8">
        <v>46082</v>
      </c>
      <c r="R13" s="8">
        <v>46113</v>
      </c>
      <c r="S13" s="8">
        <v>46143</v>
      </c>
      <c r="T13" s="206">
        <v>46174</v>
      </c>
      <c r="U13" s="10" t="s">
        <v>183</v>
      </c>
      <c r="V13" s="8"/>
      <c r="W13" s="6" t="s">
        <v>12</v>
      </c>
      <c r="X13" s="7" t="s">
        <v>13</v>
      </c>
      <c r="Y13" s="7" t="s">
        <v>14</v>
      </c>
      <c r="Z13" s="8" t="s">
        <v>15</v>
      </c>
      <c r="AA13" s="8" t="s">
        <v>16</v>
      </c>
      <c r="AB13" s="11" t="s">
        <v>17</v>
      </c>
      <c r="AC13" s="70">
        <v>45839</v>
      </c>
      <c r="AD13" s="8">
        <v>45870</v>
      </c>
      <c r="AE13" s="8">
        <v>45901</v>
      </c>
      <c r="AF13" s="8">
        <v>45931</v>
      </c>
      <c r="AG13" s="8">
        <v>45962</v>
      </c>
      <c r="AH13" s="8">
        <v>45992</v>
      </c>
      <c r="AI13" s="8">
        <v>46023</v>
      </c>
      <c r="AJ13" s="8">
        <v>46054</v>
      </c>
      <c r="AK13" s="8">
        <v>46082</v>
      </c>
      <c r="AL13" s="8">
        <v>46113</v>
      </c>
      <c r="AM13" s="8">
        <v>46143</v>
      </c>
      <c r="AN13" s="206">
        <v>46174</v>
      </c>
      <c r="AO13" s="10" t="s">
        <v>183</v>
      </c>
    </row>
    <row r="14" spans="1:43" x14ac:dyDescent="0.25">
      <c r="A14" s="1">
        <v>1</v>
      </c>
      <c r="B14" s="13" t="s">
        <v>18</v>
      </c>
      <c r="C14" s="129"/>
      <c r="D14" s="130">
        <f>IFERROR(AVERAGE($I14:$K14),0)</f>
        <v>413706</v>
      </c>
      <c r="E14" s="130">
        <f>IFERROR(AVERAGE($L14:$N14),0)</f>
        <v>403534</v>
      </c>
      <c r="F14" s="130">
        <f>IFERROR(AVERAGE($O14:$Q14),0)</f>
        <v>396379.33333333331</v>
      </c>
      <c r="G14" s="130">
        <f>IFERROR(AVERAGE($R14:$T14),0)</f>
        <v>383766.66666666669</v>
      </c>
      <c r="H14" s="160">
        <f>IFERROR((G14-F14)/F14,0)</f>
        <v>-3.181968787474615E-2</v>
      </c>
      <c r="I14" s="205">
        <v>414942</v>
      </c>
      <c r="J14" s="205">
        <v>413414</v>
      </c>
      <c r="K14" s="205">
        <v>412762</v>
      </c>
      <c r="L14" s="179">
        <v>408883</v>
      </c>
      <c r="M14" s="179">
        <v>402673</v>
      </c>
      <c r="N14" s="179">
        <v>399046</v>
      </c>
      <c r="O14" s="205">
        <v>400834</v>
      </c>
      <c r="P14" s="205">
        <v>395909</v>
      </c>
      <c r="Q14" s="205">
        <v>392395</v>
      </c>
      <c r="R14" s="179">
        <v>388328</v>
      </c>
      <c r="S14" s="179">
        <v>383916</v>
      </c>
      <c r="T14" s="210">
        <v>379056</v>
      </c>
      <c r="U14" s="212">
        <f>SUM(I14:T14)</f>
        <v>4792158</v>
      </c>
      <c r="V14" s="145"/>
      <c r="W14" s="146">
        <f>AVERAGE(I14:T14)</f>
        <v>399346.5</v>
      </c>
      <c r="X14" s="130">
        <f>IFERROR(AVERAGE($I14:$K14),0)</f>
        <v>413706</v>
      </c>
      <c r="Y14" s="130">
        <f>IFERROR(AVERAGE($L14:$N14),0)</f>
        <v>403534</v>
      </c>
      <c r="Z14" s="130">
        <f>IFERROR(AVERAGE($O14:$Q14),0)</f>
        <v>396379.33333333331</v>
      </c>
      <c r="AA14" s="130">
        <f>IFERROR(AVERAGE($R14:$T14),0)</f>
        <v>383766.66666666669</v>
      </c>
      <c r="AB14" s="160">
        <f>IFERROR((AA14-Z14)/Z14,0)</f>
        <v>-3.181968787474615E-2</v>
      </c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207"/>
      <c r="AO14" s="144"/>
      <c r="AP14" s="68"/>
      <c r="AQ14" s="68"/>
    </row>
    <row r="15" spans="1:43" ht="6.75" customHeight="1" x14ac:dyDescent="0.25">
      <c r="C15" s="132"/>
      <c r="D15" s="133"/>
      <c r="E15" s="133"/>
      <c r="F15" s="134"/>
      <c r="G15" s="134"/>
      <c r="H15" s="135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208"/>
      <c r="U15" s="147"/>
      <c r="V15" s="134"/>
      <c r="W15" s="132"/>
      <c r="X15" s="133"/>
      <c r="Y15" s="133"/>
      <c r="Z15" s="134"/>
      <c r="AA15" s="134"/>
      <c r="AB15" s="133"/>
      <c r="AC15" s="148"/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208"/>
      <c r="AO15" s="147"/>
      <c r="AP15" s="68"/>
      <c r="AQ15" s="68"/>
    </row>
    <row r="16" spans="1:43" x14ac:dyDescent="0.25">
      <c r="A16" s="19" t="s">
        <v>19</v>
      </c>
      <c r="B16" s="13" t="s">
        <v>20</v>
      </c>
      <c r="C16" s="132"/>
      <c r="D16" s="133"/>
      <c r="E16" s="133"/>
      <c r="F16" s="134"/>
      <c r="G16" s="134"/>
      <c r="H16" s="135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208"/>
      <c r="U16" s="147"/>
      <c r="V16" s="134"/>
      <c r="W16" s="132"/>
      <c r="X16" s="133"/>
      <c r="Y16" s="133"/>
      <c r="Z16" s="134"/>
      <c r="AA16" s="134"/>
      <c r="AB16" s="133"/>
      <c r="AC16" s="148"/>
      <c r="AD16" s="134"/>
      <c r="AE16" s="134"/>
      <c r="AF16" s="134"/>
      <c r="AG16" s="134"/>
      <c r="AH16" s="134"/>
      <c r="AI16" s="134"/>
      <c r="AJ16" s="134"/>
      <c r="AK16" s="134"/>
      <c r="AL16" s="134"/>
      <c r="AM16" s="134"/>
      <c r="AN16" s="208"/>
      <c r="AO16" s="147"/>
      <c r="AP16" s="68"/>
      <c r="AQ16" s="68"/>
    </row>
    <row r="17" spans="1:43" x14ac:dyDescent="0.25">
      <c r="A17" s="1" t="s">
        <v>21</v>
      </c>
      <c r="B17" t="s">
        <v>22</v>
      </c>
      <c r="C17" s="75">
        <f>AVERAGE(I17:U17)</f>
        <v>170615217.51384619</v>
      </c>
      <c r="D17" s="76">
        <f>IF(I17=" "," ",IFERROR(AVERAGE($I17:$K17),0))</f>
        <v>93729112.456666663</v>
      </c>
      <c r="E17" s="76">
        <f>IF(L17=" "," ",IFERROR(AVERAGE($L17:$N17),0))</f>
        <v>84756952.083333328</v>
      </c>
      <c r="F17" s="76">
        <f>IF(O17=" "," ",IFERROR(AVERAGE($O17:$Q17),0))</f>
        <v>91180041.393333361</v>
      </c>
      <c r="G17" s="76">
        <f>IF(R17&lt;D171," ",IFERROR(AVERAGE($R17:$T17),0))</f>
        <v>100000198.68000001</v>
      </c>
      <c r="H17" s="103">
        <f>IFERROR((G17-F17)/F17,0)</f>
        <v>9.6733420514892782E-2</v>
      </c>
      <c r="I17" s="181">
        <v>124786445.89000002</v>
      </c>
      <c r="J17" s="181">
        <v>82931367.099999994</v>
      </c>
      <c r="K17" s="181">
        <v>73469524.379999995</v>
      </c>
      <c r="L17" s="181">
        <v>75927791.359999999</v>
      </c>
      <c r="M17" s="181">
        <v>106206394.91999999</v>
      </c>
      <c r="N17" s="181">
        <v>72136669.969999999</v>
      </c>
      <c r="O17" s="181">
        <v>42699369.270000003</v>
      </c>
      <c r="P17" s="181">
        <v>72384407.849999994</v>
      </c>
      <c r="Q17" s="181">
        <v>158456347.06000003</v>
      </c>
      <c r="R17" s="181">
        <v>112914842</v>
      </c>
      <c r="S17" s="181">
        <v>81688453.420000002</v>
      </c>
      <c r="T17" s="211">
        <v>105397300.62</v>
      </c>
      <c r="U17" s="213">
        <f>SUM(I17:T17)</f>
        <v>1108998913.8400002</v>
      </c>
      <c r="V17" s="79"/>
      <c r="W17" s="78">
        <f>AVERAGE(I17:T17)/W$14</f>
        <v>231.41952202744571</v>
      </c>
      <c r="X17" s="79">
        <f>IFERROR(AVERAGE($I17:$K17)/X$14,"")</f>
        <v>226.55971258977792</v>
      </c>
      <c r="Y17" s="79">
        <f>IFERROR(AVERAGE($L17:$N17)/Y$14,0)</f>
        <v>210.03670591160429</v>
      </c>
      <c r="Z17" s="79">
        <f>IFERROR(AVERAGE($O17:$Q17)/Z$14,0)</f>
        <v>230.03227899537319</v>
      </c>
      <c r="AA17" s="79">
        <f>IFERROR(AVERAGE($R17:$T17)/AA$14,0)</f>
        <v>260.57551988187265</v>
      </c>
      <c r="AB17" s="217">
        <f>IFERROR((AA17-Z17)/Z17,0)</f>
        <v>0.13277806497371528</v>
      </c>
      <c r="AC17" s="105">
        <f t="shared" ref="AC17:AM17" si="0">IFERROR(I17/I$14,0)</f>
        <v>300.73226111119146</v>
      </c>
      <c r="AD17" s="79">
        <f t="shared" si="0"/>
        <v>200.60125467449095</v>
      </c>
      <c r="AE17" s="79">
        <f t="shared" si="0"/>
        <v>177.99488417053894</v>
      </c>
      <c r="AF17" s="79">
        <f t="shared" si="0"/>
        <v>185.69564242093705</v>
      </c>
      <c r="AG17" s="79">
        <f t="shared" si="0"/>
        <v>263.75345483804472</v>
      </c>
      <c r="AH17" s="79">
        <f t="shared" si="0"/>
        <v>180.77281809615934</v>
      </c>
      <c r="AI17" s="79">
        <f t="shared" si="0"/>
        <v>106.52631580654337</v>
      </c>
      <c r="AJ17" s="79">
        <f t="shared" si="0"/>
        <v>182.83092288884566</v>
      </c>
      <c r="AK17" s="79">
        <f t="shared" si="0"/>
        <v>403.81846623937622</v>
      </c>
      <c r="AL17" s="79">
        <f t="shared" si="0"/>
        <v>290.77182690921074</v>
      </c>
      <c r="AM17" s="79">
        <f t="shared" si="0"/>
        <v>212.77689239312767</v>
      </c>
      <c r="AN17" s="209">
        <f t="shared" ref="AN17:AN50" si="1">IFERROR(S17/S$14,0)</f>
        <v>212.77689239312767</v>
      </c>
      <c r="AO17" s="214">
        <f>SUM(AC17:AN17)</f>
        <v>2719.0516319415938</v>
      </c>
      <c r="AP17" s="68"/>
      <c r="AQ17" s="68"/>
    </row>
    <row r="18" spans="1:43" x14ac:dyDescent="0.25">
      <c r="A18" s="1" t="s">
        <v>23</v>
      </c>
      <c r="B18" t="s">
        <v>24</v>
      </c>
      <c r="C18" s="75">
        <f t="shared" ref="C18:C50" si="2">AVERAGE(I18:U18)</f>
        <v>92224007.96615383</v>
      </c>
      <c r="D18" s="76">
        <f t="shared" ref="D18:D50" si="3">IF(I18=" "," ",IFERROR(AVERAGE($I18:$K18),0))</f>
        <v>51879230.303333335</v>
      </c>
      <c r="E18" s="76">
        <f t="shared" ref="E18:E50" si="4">IF(L18=" "," ",IFERROR(AVERAGE($L18:$N18),0))</f>
        <v>49745226.43333333</v>
      </c>
      <c r="F18" s="76">
        <f t="shared" ref="F18:F50" si="5">IF(O18=" "," ",IFERROR(AVERAGE($O18:$Q18),0))</f>
        <v>47548550.413333327</v>
      </c>
      <c r="G18" s="76">
        <f t="shared" ref="G18:G50" si="6">IF(R18&lt;D172," ",IFERROR(AVERAGE($R18:$T18),0))</f>
        <v>50645676.776666664</v>
      </c>
      <c r="H18" s="103">
        <f t="shared" ref="H18:H50" si="7">IFERROR((G18-F18)/F18,0)</f>
        <v>6.5136083779850765E-2</v>
      </c>
      <c r="I18" s="181">
        <v>53378546.619999997</v>
      </c>
      <c r="J18" s="181">
        <v>53745445.780000001</v>
      </c>
      <c r="K18" s="181">
        <v>48513698.509999998</v>
      </c>
      <c r="L18" s="181">
        <v>50755867.329999991</v>
      </c>
      <c r="M18" s="181">
        <v>48988662.440000005</v>
      </c>
      <c r="N18" s="181">
        <v>49491149.529999986</v>
      </c>
      <c r="O18" s="181">
        <v>48927229.68</v>
      </c>
      <c r="P18" s="181">
        <v>40089094.339999996</v>
      </c>
      <c r="Q18" s="181">
        <v>53629327.219999991</v>
      </c>
      <c r="R18" s="181">
        <v>51023759.909999989</v>
      </c>
      <c r="S18" s="181">
        <v>53514439.859999999</v>
      </c>
      <c r="T18" s="211">
        <v>47398830.559999995</v>
      </c>
      <c r="U18" s="213">
        <f t="shared" ref="U18:U50" si="8">SUM(I18:T18)</f>
        <v>599456051.77999985</v>
      </c>
      <c r="V18" s="79"/>
      <c r="W18" s="78">
        <f t="shared" ref="W18:W50" si="9">AVERAGE(I18:T18)/W$14</f>
        <v>125.09104494885182</v>
      </c>
      <c r="X18" s="79">
        <f t="shared" ref="X18:X81" si="10">IFERROR(AVERAGE($I18:$K18)/X$14,"")</f>
        <v>125.40120351972979</v>
      </c>
      <c r="Y18" s="79">
        <f t="shared" ref="Y18:Y81" si="11">IFERROR(AVERAGE($L18:$N18)/Y$14,0)</f>
        <v>123.27394081622201</v>
      </c>
      <c r="Z18" s="79">
        <f t="shared" ref="Z18:Z81" si="12">IFERROR(AVERAGE($O18:$Q18)/Z$14,0)</f>
        <v>119.95718851806939</v>
      </c>
      <c r="AA18" s="79">
        <f t="shared" ref="AA18:AA50" si="13">IFERROR(AVERAGE($R18:$T18)/AA$14,0)</f>
        <v>131.96997336054892</v>
      </c>
      <c r="AB18" s="217">
        <f t="shared" ref="AB18:AB50" si="14">IFERROR((AA18-Z18)/Z18,0)</f>
        <v>0.10014226734457038</v>
      </c>
      <c r="AC18" s="105">
        <f t="shared" ref="AC18:AC50" si="15">IFERROR(I18/I$14,0)</f>
        <v>128.64098264335738</v>
      </c>
      <c r="AD18" s="79">
        <f t="shared" ref="AD18:AD50" si="16">IFERROR(J18/J$14,0)</f>
        <v>130.003932571224</v>
      </c>
      <c r="AE18" s="79">
        <f t="shared" ref="AE18:AE50" si="17">IFERROR(K18/K$14,0)</f>
        <v>117.5343139872372</v>
      </c>
      <c r="AF18" s="79">
        <f t="shared" ref="AF18:AF50" si="18">IFERROR(L18/L$14,0)</f>
        <v>124.13298505929566</v>
      </c>
      <c r="AG18" s="79">
        <f t="shared" ref="AG18:AG50" si="19">IFERROR(M18/M$14,0)</f>
        <v>121.65867202419831</v>
      </c>
      <c r="AH18" s="79">
        <f t="shared" ref="AH18:AH50" si="20">IFERROR(N18/N$14,0)</f>
        <v>124.02367027861446</v>
      </c>
      <c r="AI18" s="79">
        <f t="shared" ref="AI18:AI50" si="21">IFERROR(O18/O$14,0)</f>
        <v>122.06357165310328</v>
      </c>
      <c r="AJ18" s="79">
        <f t="shared" ref="AJ18:AJ50" si="22">IFERROR(P18/P$14,0)</f>
        <v>101.25835568274526</v>
      </c>
      <c r="AK18" s="79">
        <f t="shared" ref="AK18:AK50" si="23">IFERROR(Q18/Q$14,0)</f>
        <v>136.67179046623934</v>
      </c>
      <c r="AL18" s="79">
        <f t="shared" ref="AL18:AL50" si="24">IFERROR(R18/R$14,0)</f>
        <v>131.39346096598749</v>
      </c>
      <c r="AM18" s="79">
        <f t="shared" ref="AM18:AM50" si="25">IFERROR(S18/S$14,0)</f>
        <v>139.39101225268027</v>
      </c>
      <c r="AN18" s="209">
        <f t="shared" si="1"/>
        <v>139.39101225268027</v>
      </c>
      <c r="AO18" s="214">
        <f t="shared" ref="AO18:AO50" si="26">SUM(AC18:AN18)</f>
        <v>1516.1637598373627</v>
      </c>
      <c r="AP18" s="68"/>
      <c r="AQ18" s="68"/>
    </row>
    <row r="19" spans="1:43" x14ac:dyDescent="0.25">
      <c r="A19" s="1" t="s">
        <v>25</v>
      </c>
      <c r="B19" t="s">
        <v>26</v>
      </c>
      <c r="C19" s="75">
        <f t="shared" si="2"/>
        <v>0</v>
      </c>
      <c r="D19" s="76">
        <f t="shared" si="3"/>
        <v>0</v>
      </c>
      <c r="E19" s="76">
        <f t="shared" si="4"/>
        <v>0</v>
      </c>
      <c r="F19" s="76">
        <f t="shared" si="5"/>
        <v>0</v>
      </c>
      <c r="G19" s="76">
        <f t="shared" si="6"/>
        <v>0</v>
      </c>
      <c r="H19" s="103">
        <f t="shared" si="7"/>
        <v>0</v>
      </c>
      <c r="I19" s="181">
        <v>0</v>
      </c>
      <c r="J19" s="181">
        <v>0</v>
      </c>
      <c r="K19" s="181">
        <v>0</v>
      </c>
      <c r="L19" s="181">
        <v>0</v>
      </c>
      <c r="M19" s="181">
        <v>0</v>
      </c>
      <c r="N19" s="181">
        <v>0</v>
      </c>
      <c r="O19" s="181">
        <v>0</v>
      </c>
      <c r="P19" s="181">
        <v>0</v>
      </c>
      <c r="Q19" s="181">
        <v>0</v>
      </c>
      <c r="R19" s="181">
        <v>0</v>
      </c>
      <c r="S19" s="181">
        <v>0</v>
      </c>
      <c r="T19" s="211">
        <v>0</v>
      </c>
      <c r="U19" s="213">
        <f t="shared" si="8"/>
        <v>0</v>
      </c>
      <c r="V19" s="79"/>
      <c r="W19" s="78">
        <f t="shared" si="9"/>
        <v>0</v>
      </c>
      <c r="X19" s="79">
        <f t="shared" si="10"/>
        <v>0</v>
      </c>
      <c r="Y19" s="79">
        <f t="shared" si="11"/>
        <v>0</v>
      </c>
      <c r="Z19" s="79">
        <f t="shared" si="12"/>
        <v>0</v>
      </c>
      <c r="AA19" s="79">
        <f t="shared" si="13"/>
        <v>0</v>
      </c>
      <c r="AB19" s="217">
        <f t="shared" si="14"/>
        <v>0</v>
      </c>
      <c r="AC19" s="105">
        <f t="shared" si="15"/>
        <v>0</v>
      </c>
      <c r="AD19" s="79">
        <f t="shared" si="16"/>
        <v>0</v>
      </c>
      <c r="AE19" s="79">
        <f t="shared" si="17"/>
        <v>0</v>
      </c>
      <c r="AF19" s="79">
        <f t="shared" si="18"/>
        <v>0</v>
      </c>
      <c r="AG19" s="79">
        <f t="shared" si="19"/>
        <v>0</v>
      </c>
      <c r="AH19" s="79">
        <f t="shared" si="20"/>
        <v>0</v>
      </c>
      <c r="AI19" s="79">
        <f t="shared" si="21"/>
        <v>0</v>
      </c>
      <c r="AJ19" s="79">
        <f t="shared" si="22"/>
        <v>0</v>
      </c>
      <c r="AK19" s="79">
        <f t="shared" si="23"/>
        <v>0</v>
      </c>
      <c r="AL19" s="79">
        <f t="shared" si="24"/>
        <v>0</v>
      </c>
      <c r="AM19" s="79">
        <f t="shared" si="25"/>
        <v>0</v>
      </c>
      <c r="AN19" s="209">
        <f t="shared" si="1"/>
        <v>0</v>
      </c>
      <c r="AO19" s="214">
        <f t="shared" si="26"/>
        <v>0</v>
      </c>
      <c r="AP19" s="68"/>
      <c r="AQ19" s="68"/>
    </row>
    <row r="20" spans="1:43" x14ac:dyDescent="0.25">
      <c r="A20" s="1" t="s">
        <v>27</v>
      </c>
      <c r="B20" t="s">
        <v>167</v>
      </c>
      <c r="C20" s="75">
        <f t="shared" si="2"/>
        <v>0</v>
      </c>
      <c r="D20" s="76">
        <f t="shared" si="3"/>
        <v>0</v>
      </c>
      <c r="E20" s="76">
        <f t="shared" si="4"/>
        <v>0</v>
      </c>
      <c r="F20" s="76">
        <f t="shared" si="5"/>
        <v>0</v>
      </c>
      <c r="G20" s="76">
        <f t="shared" si="6"/>
        <v>0</v>
      </c>
      <c r="H20" s="103">
        <f t="shared" si="7"/>
        <v>0</v>
      </c>
      <c r="I20" s="181">
        <v>0</v>
      </c>
      <c r="J20" s="181">
        <v>0</v>
      </c>
      <c r="K20" s="181">
        <v>0</v>
      </c>
      <c r="L20" s="181">
        <v>0</v>
      </c>
      <c r="M20" s="181">
        <v>0</v>
      </c>
      <c r="N20" s="181">
        <v>0</v>
      </c>
      <c r="O20" s="181">
        <v>0</v>
      </c>
      <c r="P20" s="181">
        <v>0</v>
      </c>
      <c r="Q20" s="181">
        <v>0</v>
      </c>
      <c r="R20" s="181">
        <v>0</v>
      </c>
      <c r="S20" s="181">
        <v>0</v>
      </c>
      <c r="T20" s="211">
        <v>0</v>
      </c>
      <c r="U20" s="213">
        <f t="shared" si="8"/>
        <v>0</v>
      </c>
      <c r="V20" s="79"/>
      <c r="W20" s="78">
        <f t="shared" si="9"/>
        <v>0</v>
      </c>
      <c r="X20" s="79">
        <f t="shared" si="10"/>
        <v>0</v>
      </c>
      <c r="Y20" s="79">
        <f t="shared" si="11"/>
        <v>0</v>
      </c>
      <c r="Z20" s="79">
        <f t="shared" si="12"/>
        <v>0</v>
      </c>
      <c r="AA20" s="79">
        <f t="shared" si="13"/>
        <v>0</v>
      </c>
      <c r="AB20" s="217">
        <f t="shared" si="14"/>
        <v>0</v>
      </c>
      <c r="AC20" s="105">
        <f t="shared" si="15"/>
        <v>0</v>
      </c>
      <c r="AD20" s="79">
        <f t="shared" si="16"/>
        <v>0</v>
      </c>
      <c r="AE20" s="79">
        <f t="shared" si="17"/>
        <v>0</v>
      </c>
      <c r="AF20" s="79">
        <f t="shared" si="18"/>
        <v>0</v>
      </c>
      <c r="AG20" s="79">
        <f t="shared" si="19"/>
        <v>0</v>
      </c>
      <c r="AH20" s="79">
        <f t="shared" si="20"/>
        <v>0</v>
      </c>
      <c r="AI20" s="79">
        <f t="shared" si="21"/>
        <v>0</v>
      </c>
      <c r="AJ20" s="79">
        <f t="shared" si="22"/>
        <v>0</v>
      </c>
      <c r="AK20" s="79">
        <f t="shared" si="23"/>
        <v>0</v>
      </c>
      <c r="AL20" s="79">
        <f t="shared" si="24"/>
        <v>0</v>
      </c>
      <c r="AM20" s="79">
        <f t="shared" si="25"/>
        <v>0</v>
      </c>
      <c r="AN20" s="209">
        <f t="shared" si="1"/>
        <v>0</v>
      </c>
      <c r="AO20" s="214">
        <f t="shared" si="26"/>
        <v>0</v>
      </c>
      <c r="AP20" s="68"/>
      <c r="AQ20" s="68"/>
    </row>
    <row r="21" spans="1:43" x14ac:dyDescent="0.25">
      <c r="A21" s="1" t="s">
        <v>28</v>
      </c>
      <c r="B21" t="s">
        <v>29</v>
      </c>
      <c r="C21" s="75">
        <f t="shared" si="2"/>
        <v>18791.34307692308</v>
      </c>
      <c r="D21" s="76">
        <f t="shared" si="3"/>
        <v>4201.6099999999997</v>
      </c>
      <c r="E21" s="76">
        <f t="shared" si="4"/>
        <v>5339.2266666666665</v>
      </c>
      <c r="F21" s="76">
        <f t="shared" si="5"/>
        <v>12724.246666666668</v>
      </c>
      <c r="G21" s="76">
        <f t="shared" si="6"/>
        <v>18449.493333333336</v>
      </c>
      <c r="H21" s="103">
        <f t="shared" si="7"/>
        <v>0.44994778996739565</v>
      </c>
      <c r="I21" s="181">
        <v>11667.77</v>
      </c>
      <c r="J21" s="181">
        <v>1890.43</v>
      </c>
      <c r="K21" s="181">
        <v>-953.37</v>
      </c>
      <c r="L21" s="181">
        <v>2712.76</v>
      </c>
      <c r="M21" s="181">
        <v>7397.16</v>
      </c>
      <c r="N21" s="181">
        <v>5907.76</v>
      </c>
      <c r="O21" s="181">
        <v>9506.18</v>
      </c>
      <c r="P21" s="181">
        <v>15090.37</v>
      </c>
      <c r="Q21" s="181">
        <v>13576.19</v>
      </c>
      <c r="R21" s="181">
        <v>9112.48</v>
      </c>
      <c r="S21" s="181">
        <v>35290.959999999999</v>
      </c>
      <c r="T21" s="211">
        <v>10945.04</v>
      </c>
      <c r="U21" s="213">
        <f t="shared" si="8"/>
        <v>122143.73000000001</v>
      </c>
      <c r="V21" s="79"/>
      <c r="W21" s="78">
        <f t="shared" si="9"/>
        <v>2.548825184812354E-2</v>
      </c>
      <c r="X21" s="79">
        <f t="shared" si="10"/>
        <v>1.0156028677369918E-2</v>
      </c>
      <c r="Y21" s="79">
        <f t="shared" si="11"/>
        <v>1.3231169286024639E-2</v>
      </c>
      <c r="Z21" s="79">
        <f t="shared" si="12"/>
        <v>3.2101185901047657E-2</v>
      </c>
      <c r="AA21" s="79">
        <f t="shared" si="13"/>
        <v>4.80747676539564E-2</v>
      </c>
      <c r="AB21" s="217">
        <f t="shared" si="14"/>
        <v>0.49760098589963392</v>
      </c>
      <c r="AC21" s="105">
        <f t="shared" si="15"/>
        <v>2.8119038323428335E-2</v>
      </c>
      <c r="AD21" s="79">
        <f t="shared" si="16"/>
        <v>4.5727285481381857E-3</v>
      </c>
      <c r="AE21" s="79">
        <f t="shared" si="17"/>
        <v>-2.3097329696047603E-3</v>
      </c>
      <c r="AF21" s="79">
        <f t="shared" si="18"/>
        <v>6.6345629434336967E-3</v>
      </c>
      <c r="AG21" s="79">
        <f t="shared" si="19"/>
        <v>1.8370141529230916E-2</v>
      </c>
      <c r="AH21" s="79">
        <f t="shared" si="20"/>
        <v>1.4804709231517169E-2</v>
      </c>
      <c r="AI21" s="79">
        <f t="shared" si="21"/>
        <v>2.3716002135547386E-2</v>
      </c>
      <c r="AJ21" s="79">
        <f t="shared" si="22"/>
        <v>3.8115753872733381E-2</v>
      </c>
      <c r="AK21" s="79">
        <f t="shared" si="23"/>
        <v>3.4598274697689828E-2</v>
      </c>
      <c r="AL21" s="79">
        <f t="shared" si="24"/>
        <v>2.3465936012855113E-2</v>
      </c>
      <c r="AM21" s="79">
        <f t="shared" si="25"/>
        <v>9.1923649965096527E-2</v>
      </c>
      <c r="AN21" s="209">
        <f t="shared" si="1"/>
        <v>9.1923649965096527E-2</v>
      </c>
      <c r="AO21" s="214">
        <f t="shared" si="26"/>
        <v>0.37393471425516234</v>
      </c>
      <c r="AP21" s="68"/>
      <c r="AQ21" s="68"/>
    </row>
    <row r="22" spans="1:43" x14ac:dyDescent="0.25">
      <c r="A22" s="1" t="s">
        <v>30</v>
      </c>
      <c r="B22" t="s">
        <v>31</v>
      </c>
      <c r="C22" s="75">
        <f t="shared" si="2"/>
        <v>531806.46307692304</v>
      </c>
      <c r="D22" s="76">
        <f t="shared" si="3"/>
        <v>221155.91</v>
      </c>
      <c r="E22" s="76">
        <f t="shared" si="4"/>
        <v>329444.05666666664</v>
      </c>
      <c r="F22" s="76">
        <f t="shared" si="5"/>
        <v>304278.23333333334</v>
      </c>
      <c r="G22" s="76">
        <f t="shared" si="6"/>
        <v>297369.13666666666</v>
      </c>
      <c r="H22" s="103">
        <f t="shared" si="7"/>
        <v>-2.270650973281366E-2</v>
      </c>
      <c r="I22" s="181">
        <v>128354.31</v>
      </c>
      <c r="J22" s="181">
        <v>147709.35</v>
      </c>
      <c r="K22" s="181">
        <v>387404.07</v>
      </c>
      <c r="L22" s="181">
        <v>338254.96</v>
      </c>
      <c r="M22" s="181">
        <v>397323.23</v>
      </c>
      <c r="N22" s="181">
        <v>252753.98</v>
      </c>
      <c r="O22" s="181">
        <v>296351.46000000002</v>
      </c>
      <c r="P22" s="181">
        <v>254224.27</v>
      </c>
      <c r="Q22" s="181">
        <v>362258.97</v>
      </c>
      <c r="R22" s="181">
        <v>342927.98</v>
      </c>
      <c r="S22" s="181">
        <v>428380.5</v>
      </c>
      <c r="T22" s="211">
        <v>120798.93</v>
      </c>
      <c r="U22" s="213">
        <f t="shared" si="8"/>
        <v>3456742.01</v>
      </c>
      <c r="V22" s="79"/>
      <c r="W22" s="78">
        <f t="shared" si="9"/>
        <v>0.7213330633088475</v>
      </c>
      <c r="X22" s="79">
        <f t="shared" si="10"/>
        <v>0.53457264337476373</v>
      </c>
      <c r="Y22" s="79">
        <f t="shared" si="11"/>
        <v>0.81639727177057364</v>
      </c>
      <c r="Z22" s="79">
        <f t="shared" si="12"/>
        <v>0.76764404131396025</v>
      </c>
      <c r="AA22" s="79">
        <f t="shared" si="13"/>
        <v>0.77486963432641354</v>
      </c>
      <c r="AB22" s="217">
        <f t="shared" si="14"/>
        <v>9.4126869011910714E-3</v>
      </c>
      <c r="AC22" s="105">
        <f t="shared" si="15"/>
        <v>0.30933072573998294</v>
      </c>
      <c r="AD22" s="79">
        <f t="shared" si="16"/>
        <v>0.35729160115525843</v>
      </c>
      <c r="AE22" s="79">
        <f t="shared" si="17"/>
        <v>0.93856525067714569</v>
      </c>
      <c r="AF22" s="79">
        <f t="shared" si="18"/>
        <v>0.82726589268812845</v>
      </c>
      <c r="AG22" s="79">
        <f t="shared" si="19"/>
        <v>0.98671435631393212</v>
      </c>
      <c r="AH22" s="79">
        <f t="shared" si="20"/>
        <v>0.63339559850242833</v>
      </c>
      <c r="AI22" s="79">
        <f t="shared" si="21"/>
        <v>0.73933713207961405</v>
      </c>
      <c r="AJ22" s="79">
        <f t="shared" si="22"/>
        <v>0.64212803952423403</v>
      </c>
      <c r="AK22" s="79">
        <f t="shared" si="23"/>
        <v>0.92319976044546936</v>
      </c>
      <c r="AL22" s="79">
        <f t="shared" si="24"/>
        <v>0.88308847160132664</v>
      </c>
      <c r="AM22" s="79">
        <f t="shared" si="25"/>
        <v>1.1158183040040008</v>
      </c>
      <c r="AN22" s="209">
        <f t="shared" si="1"/>
        <v>1.1158183040040008</v>
      </c>
      <c r="AO22" s="214">
        <f t="shared" si="26"/>
        <v>9.4719534367355234</v>
      </c>
      <c r="AP22" s="68"/>
      <c r="AQ22" s="68"/>
    </row>
    <row r="23" spans="1:43" x14ac:dyDescent="0.25">
      <c r="A23" s="1" t="s">
        <v>32</v>
      </c>
      <c r="B23" t="s">
        <v>33</v>
      </c>
      <c r="C23" s="75">
        <f t="shared" si="2"/>
        <v>2166733.1353846155</v>
      </c>
      <c r="D23" s="76">
        <f t="shared" si="3"/>
        <v>1265777.5733333332</v>
      </c>
      <c r="E23" s="76">
        <f t="shared" si="4"/>
        <v>1244244.6433333333</v>
      </c>
      <c r="F23" s="76">
        <f t="shared" si="5"/>
        <v>958558.23666666669</v>
      </c>
      <c r="G23" s="76">
        <f t="shared" si="6"/>
        <v>1226008.0066666666</v>
      </c>
      <c r="H23" s="103">
        <f t="shared" si="7"/>
        <v>0.27901254172103479</v>
      </c>
      <c r="I23" s="181">
        <v>1477829.13</v>
      </c>
      <c r="J23" s="181">
        <v>1276996.3999999999</v>
      </c>
      <c r="K23" s="181">
        <v>1042507.19</v>
      </c>
      <c r="L23" s="181">
        <v>1360000.56</v>
      </c>
      <c r="M23" s="181">
        <v>1357365.15</v>
      </c>
      <c r="N23" s="181">
        <v>1015368.22</v>
      </c>
      <c r="O23" s="181">
        <v>894940.36</v>
      </c>
      <c r="P23" s="181">
        <v>1032248.06</v>
      </c>
      <c r="Q23" s="181">
        <v>948486.29</v>
      </c>
      <c r="R23" s="181">
        <v>1143594.6499999999</v>
      </c>
      <c r="S23" s="181">
        <v>1295110.07</v>
      </c>
      <c r="T23" s="211">
        <v>1239319.3</v>
      </c>
      <c r="U23" s="213">
        <f t="shared" si="8"/>
        <v>14083765.380000001</v>
      </c>
      <c r="V23" s="79"/>
      <c r="W23" s="78">
        <f t="shared" si="9"/>
        <v>2.9389192468194913</v>
      </c>
      <c r="X23" s="79">
        <f t="shared" si="10"/>
        <v>3.0596065160605193</v>
      </c>
      <c r="Y23" s="79">
        <f t="shared" si="11"/>
        <v>3.083370034082217</v>
      </c>
      <c r="Z23" s="79">
        <f t="shared" si="12"/>
        <v>2.4182851023178138</v>
      </c>
      <c r="AA23" s="79">
        <f t="shared" si="13"/>
        <v>3.1946703899939197</v>
      </c>
      <c r="AB23" s="217">
        <f t="shared" si="14"/>
        <v>0.32104787269787866</v>
      </c>
      <c r="AC23" s="105">
        <f t="shared" si="15"/>
        <v>3.5615318044449582</v>
      </c>
      <c r="AD23" s="79">
        <f t="shared" si="16"/>
        <v>3.0889045847503951</v>
      </c>
      <c r="AE23" s="79">
        <f t="shared" si="17"/>
        <v>2.5256859643087299</v>
      </c>
      <c r="AF23" s="79">
        <f t="shared" si="18"/>
        <v>3.326136229679395</v>
      </c>
      <c r="AG23" s="79">
        <f t="shared" si="19"/>
        <v>3.3708869231361427</v>
      </c>
      <c r="AH23" s="79">
        <f t="shared" si="20"/>
        <v>2.544489156638583</v>
      </c>
      <c r="AI23" s="79">
        <f t="shared" si="21"/>
        <v>2.2326957294041923</v>
      </c>
      <c r="AJ23" s="79">
        <f t="shared" si="22"/>
        <v>2.6072861692964797</v>
      </c>
      <c r="AK23" s="79">
        <f t="shared" si="23"/>
        <v>2.4171722116744609</v>
      </c>
      <c r="AL23" s="79">
        <f t="shared" si="24"/>
        <v>2.9449193722832243</v>
      </c>
      <c r="AM23" s="79">
        <f t="shared" si="25"/>
        <v>3.3734204096729496</v>
      </c>
      <c r="AN23" s="209">
        <f t="shared" si="1"/>
        <v>3.3734204096729496</v>
      </c>
      <c r="AO23" s="214">
        <f t="shared" si="26"/>
        <v>35.366548964962462</v>
      </c>
      <c r="AP23" s="68"/>
      <c r="AQ23" s="68"/>
    </row>
    <row r="24" spans="1:43" x14ac:dyDescent="0.25">
      <c r="A24" s="1" t="s">
        <v>34</v>
      </c>
      <c r="B24" t="s">
        <v>35</v>
      </c>
      <c r="C24" s="75">
        <f t="shared" si="2"/>
        <v>842250.34923076932</v>
      </c>
      <c r="D24" s="76">
        <f t="shared" si="3"/>
        <v>412949.35333333333</v>
      </c>
      <c r="E24" s="76">
        <f t="shared" si="4"/>
        <v>474493.03333333338</v>
      </c>
      <c r="F24" s="76">
        <f t="shared" si="5"/>
        <v>436394.9466666666</v>
      </c>
      <c r="G24" s="76">
        <f t="shared" si="6"/>
        <v>501038.42333333334</v>
      </c>
      <c r="H24" s="103">
        <f t="shared" si="7"/>
        <v>0.1481306719072612</v>
      </c>
      <c r="I24" s="181">
        <v>392818.31</v>
      </c>
      <c r="J24" s="181">
        <v>435648.32</v>
      </c>
      <c r="K24" s="181">
        <v>410381.43</v>
      </c>
      <c r="L24" s="181">
        <v>460753.21</v>
      </c>
      <c r="M24" s="181">
        <v>506657.1</v>
      </c>
      <c r="N24" s="181">
        <v>456068.79</v>
      </c>
      <c r="O24" s="181">
        <v>438507.93</v>
      </c>
      <c r="P24" s="181">
        <v>423817.66</v>
      </c>
      <c r="Q24" s="181">
        <v>446859.25</v>
      </c>
      <c r="R24" s="181">
        <v>498214.18</v>
      </c>
      <c r="S24" s="181">
        <v>508695.88</v>
      </c>
      <c r="T24" s="211">
        <v>496205.21</v>
      </c>
      <c r="U24" s="213">
        <f t="shared" si="8"/>
        <v>5474627.2700000005</v>
      </c>
      <c r="V24" s="79"/>
      <c r="W24" s="78">
        <f t="shared" si="9"/>
        <v>1.1424137664075351</v>
      </c>
      <c r="X24" s="79">
        <f t="shared" si="10"/>
        <v>0.99817105222871638</v>
      </c>
      <c r="Y24" s="79">
        <f t="shared" si="11"/>
        <v>1.1758440015793796</v>
      </c>
      <c r="Z24" s="79">
        <f t="shared" si="12"/>
        <v>1.1009528246511338</v>
      </c>
      <c r="AA24" s="79">
        <f t="shared" si="13"/>
        <v>1.3055808824806741</v>
      </c>
      <c r="AB24" s="217">
        <f t="shared" si="14"/>
        <v>0.18586451049288344</v>
      </c>
      <c r="AC24" s="105">
        <f t="shared" si="15"/>
        <v>0.94668245200534051</v>
      </c>
      <c r="AD24" s="79">
        <f t="shared" si="16"/>
        <v>1.053782213471242</v>
      </c>
      <c r="AE24" s="79">
        <f t="shared" si="17"/>
        <v>0.99423258439488127</v>
      </c>
      <c r="AF24" s="79">
        <f t="shared" si="18"/>
        <v>1.1268583188833969</v>
      </c>
      <c r="AG24" s="79">
        <f t="shared" si="19"/>
        <v>1.2582345973035192</v>
      </c>
      <c r="AH24" s="79">
        <f t="shared" si="20"/>
        <v>1.142897786220135</v>
      </c>
      <c r="AI24" s="79">
        <f t="shared" si="21"/>
        <v>1.0939888582305892</v>
      </c>
      <c r="AJ24" s="79">
        <f t="shared" si="22"/>
        <v>1.0704926132015185</v>
      </c>
      <c r="AK24" s="79">
        <f t="shared" si="23"/>
        <v>1.1387995514723683</v>
      </c>
      <c r="AL24" s="79">
        <f t="shared" si="24"/>
        <v>1.2829725901814961</v>
      </c>
      <c r="AM24" s="79">
        <f t="shared" si="25"/>
        <v>1.3250187020077309</v>
      </c>
      <c r="AN24" s="209">
        <f t="shared" si="1"/>
        <v>1.3250187020077309</v>
      </c>
      <c r="AO24" s="214">
        <f t="shared" si="26"/>
        <v>13.758978969379948</v>
      </c>
      <c r="AP24" s="68"/>
      <c r="AQ24" s="68"/>
    </row>
    <row r="25" spans="1:43" x14ac:dyDescent="0.25">
      <c r="A25" s="1" t="s">
        <v>36</v>
      </c>
      <c r="B25" t="s">
        <v>37</v>
      </c>
      <c r="C25" s="75">
        <f t="shared" si="2"/>
        <v>200015.00461538462</v>
      </c>
      <c r="D25" s="76">
        <f t="shared" si="3"/>
        <v>94709.866666666654</v>
      </c>
      <c r="E25" s="76">
        <f t="shared" si="4"/>
        <v>129196.93666666666</v>
      </c>
      <c r="F25" s="76">
        <f t="shared" si="5"/>
        <v>86076.20666666668</v>
      </c>
      <c r="G25" s="76">
        <f t="shared" si="6"/>
        <v>123382.83333333333</v>
      </c>
      <c r="H25" s="103">
        <f t="shared" si="7"/>
        <v>0.43341392600092093</v>
      </c>
      <c r="I25" s="181">
        <v>117926.21</v>
      </c>
      <c r="J25" s="181">
        <v>76705.22</v>
      </c>
      <c r="K25" s="181">
        <v>89498.17</v>
      </c>
      <c r="L25" s="181">
        <v>145565.9</v>
      </c>
      <c r="M25" s="181">
        <v>133798.29</v>
      </c>
      <c r="N25" s="181">
        <v>108226.62</v>
      </c>
      <c r="O25" s="181">
        <v>107418.4</v>
      </c>
      <c r="P25" s="181">
        <v>109459.99</v>
      </c>
      <c r="Q25" s="181">
        <v>41350.230000000003</v>
      </c>
      <c r="R25" s="181">
        <v>114933.07</v>
      </c>
      <c r="S25" s="181">
        <v>155828.79</v>
      </c>
      <c r="T25" s="211">
        <v>99386.64</v>
      </c>
      <c r="U25" s="213">
        <f t="shared" si="8"/>
        <v>1300097.53</v>
      </c>
      <c r="V25" s="79"/>
      <c r="W25" s="78">
        <f t="shared" si="9"/>
        <v>0.2712968833665334</v>
      </c>
      <c r="X25" s="79">
        <f t="shared" si="10"/>
        <v>0.22893036762016178</v>
      </c>
      <c r="Y25" s="79">
        <f t="shared" si="11"/>
        <v>0.32016369541765172</v>
      </c>
      <c r="Z25" s="79">
        <f t="shared" si="12"/>
        <v>0.21715614167573491</v>
      </c>
      <c r="AA25" s="79">
        <f t="shared" si="13"/>
        <v>0.32150482063754016</v>
      </c>
      <c r="AB25" s="217">
        <f t="shared" si="14"/>
        <v>0.48052372894717532</v>
      </c>
      <c r="AC25" s="105">
        <f t="shared" si="15"/>
        <v>0.28419926158354664</v>
      </c>
      <c r="AD25" s="79">
        <f t="shared" si="16"/>
        <v>0.18554093475305627</v>
      </c>
      <c r="AE25" s="79">
        <f t="shared" si="17"/>
        <v>0.216827542264065</v>
      </c>
      <c r="AF25" s="79">
        <f t="shared" si="18"/>
        <v>0.35600868708163458</v>
      </c>
      <c r="AG25" s="79">
        <f t="shared" si="19"/>
        <v>0.33227529533889782</v>
      </c>
      <c r="AH25" s="79">
        <f t="shared" si="20"/>
        <v>0.27121339394455773</v>
      </c>
      <c r="AI25" s="79">
        <f t="shared" si="21"/>
        <v>0.26798724659085804</v>
      </c>
      <c r="AJ25" s="79">
        <f t="shared" si="22"/>
        <v>0.27647765016708387</v>
      </c>
      <c r="AK25" s="79">
        <f t="shared" si="23"/>
        <v>0.10537909504453422</v>
      </c>
      <c r="AL25" s="79">
        <f t="shared" si="24"/>
        <v>0.29596905193547723</v>
      </c>
      <c r="AM25" s="79">
        <f t="shared" si="25"/>
        <v>0.40589292970337265</v>
      </c>
      <c r="AN25" s="209">
        <f t="shared" si="1"/>
        <v>0.40589292970337265</v>
      </c>
      <c r="AO25" s="214">
        <f t="shared" si="26"/>
        <v>3.4036640181104567</v>
      </c>
      <c r="AP25" s="68"/>
      <c r="AQ25" s="68"/>
    </row>
    <row r="26" spans="1:43" x14ac:dyDescent="0.25">
      <c r="A26" s="1" t="s">
        <v>38</v>
      </c>
      <c r="B26" t="s">
        <v>39</v>
      </c>
      <c r="C26" s="75">
        <f t="shared" si="2"/>
        <v>814111.28615384607</v>
      </c>
      <c r="D26" s="76">
        <f t="shared" si="3"/>
        <v>494397.13999999996</v>
      </c>
      <c r="E26" s="76">
        <f t="shared" si="4"/>
        <v>472343.10333333333</v>
      </c>
      <c r="F26" s="76">
        <f t="shared" si="5"/>
        <v>405655.94</v>
      </c>
      <c r="G26" s="76">
        <f t="shared" si="6"/>
        <v>391511.60333333333</v>
      </c>
      <c r="H26" s="103">
        <f t="shared" si="7"/>
        <v>-3.486781597889746E-2</v>
      </c>
      <c r="I26" s="181">
        <v>511339.28</v>
      </c>
      <c r="J26" s="181">
        <v>514212.25</v>
      </c>
      <c r="K26" s="181">
        <v>457639.89</v>
      </c>
      <c r="L26" s="181">
        <v>484393.65</v>
      </c>
      <c r="M26" s="181">
        <v>524959.81999999995</v>
      </c>
      <c r="N26" s="181">
        <v>407675.84</v>
      </c>
      <c r="O26" s="181">
        <v>382658.28</v>
      </c>
      <c r="P26" s="181">
        <v>376875.26</v>
      </c>
      <c r="Q26" s="181">
        <v>457434.28</v>
      </c>
      <c r="R26" s="181">
        <v>488701.59</v>
      </c>
      <c r="S26" s="181">
        <v>381095.21</v>
      </c>
      <c r="T26" s="211">
        <v>304738.01</v>
      </c>
      <c r="U26" s="213">
        <f t="shared" si="8"/>
        <v>5291723.3599999994</v>
      </c>
      <c r="V26" s="79"/>
      <c r="W26" s="78">
        <f t="shared" si="9"/>
        <v>1.1042464292704872</v>
      </c>
      <c r="X26" s="79">
        <f t="shared" si="10"/>
        <v>1.1950446452311543</v>
      </c>
      <c r="Y26" s="79">
        <f t="shared" si="11"/>
        <v>1.1705162472885391</v>
      </c>
      <c r="Z26" s="79">
        <f t="shared" si="12"/>
        <v>1.0234033560444624</v>
      </c>
      <c r="AA26" s="79">
        <f t="shared" si="13"/>
        <v>1.0201813688873447</v>
      </c>
      <c r="AB26" s="217">
        <f t="shared" si="14"/>
        <v>-3.1483062255834187E-3</v>
      </c>
      <c r="AC26" s="105">
        <f t="shared" si="15"/>
        <v>1.2323150705399792</v>
      </c>
      <c r="AD26" s="79">
        <f t="shared" si="16"/>
        <v>1.2438191498110853</v>
      </c>
      <c r="AE26" s="79">
        <f t="shared" si="17"/>
        <v>1.1087258274744285</v>
      </c>
      <c r="AF26" s="79">
        <f t="shared" si="18"/>
        <v>1.184675445053964</v>
      </c>
      <c r="AG26" s="79">
        <f t="shared" si="19"/>
        <v>1.3036876572305567</v>
      </c>
      <c r="AH26" s="79">
        <f t="shared" si="20"/>
        <v>1.0216261784355689</v>
      </c>
      <c r="AI26" s="79">
        <f t="shared" si="21"/>
        <v>0.95465524381664235</v>
      </c>
      <c r="AJ26" s="79">
        <f t="shared" si="22"/>
        <v>0.95192395222134385</v>
      </c>
      <c r="AK26" s="79">
        <f t="shared" si="23"/>
        <v>1.1657495126084685</v>
      </c>
      <c r="AL26" s="79">
        <f t="shared" si="24"/>
        <v>1.2584763138377866</v>
      </c>
      <c r="AM26" s="79">
        <f t="shared" si="25"/>
        <v>0.99265258546140311</v>
      </c>
      <c r="AN26" s="209">
        <f t="shared" si="1"/>
        <v>0.99265258546140311</v>
      </c>
      <c r="AO26" s="214">
        <f t="shared" si="26"/>
        <v>13.410959521952631</v>
      </c>
      <c r="AP26" s="68"/>
      <c r="AQ26" s="68"/>
    </row>
    <row r="27" spans="1:43" x14ac:dyDescent="0.25">
      <c r="A27" s="1" t="s">
        <v>40</v>
      </c>
      <c r="B27" t="s">
        <v>41</v>
      </c>
      <c r="C27" s="75">
        <f t="shared" si="2"/>
        <v>109133.76153846153</v>
      </c>
      <c r="D27" s="76">
        <f t="shared" si="3"/>
        <v>87703.12999999999</v>
      </c>
      <c r="E27" s="76">
        <f t="shared" si="4"/>
        <v>58761.093333333331</v>
      </c>
      <c r="F27" s="76">
        <f t="shared" si="5"/>
        <v>46079.043333333335</v>
      </c>
      <c r="G27" s="76">
        <f t="shared" si="6"/>
        <v>43913.216666666667</v>
      </c>
      <c r="H27" s="103">
        <f t="shared" si="7"/>
        <v>-4.7002422576336786E-2</v>
      </c>
      <c r="I27" s="181">
        <v>106420.65</v>
      </c>
      <c r="J27" s="181">
        <v>83340.45</v>
      </c>
      <c r="K27" s="181">
        <v>73348.289999999994</v>
      </c>
      <c r="L27" s="181">
        <v>56909.120000000003</v>
      </c>
      <c r="M27" s="181">
        <v>58852.04</v>
      </c>
      <c r="N27" s="181">
        <v>60522.12</v>
      </c>
      <c r="O27" s="181">
        <v>59099.91</v>
      </c>
      <c r="P27" s="181">
        <v>40724.400000000001</v>
      </c>
      <c r="Q27" s="181">
        <v>38412.82</v>
      </c>
      <c r="R27" s="181">
        <v>42905.84</v>
      </c>
      <c r="S27" s="181">
        <v>49161.66</v>
      </c>
      <c r="T27" s="211">
        <v>39672.15</v>
      </c>
      <c r="U27" s="213">
        <f t="shared" si="8"/>
        <v>709369.45</v>
      </c>
      <c r="V27" s="79"/>
      <c r="W27" s="78">
        <f t="shared" si="9"/>
        <v>0.14802714142563744</v>
      </c>
      <c r="X27" s="79">
        <f t="shared" si="10"/>
        <v>0.21199385553992448</v>
      </c>
      <c r="Y27" s="79">
        <f t="shared" si="11"/>
        <v>0.14561621408191958</v>
      </c>
      <c r="Z27" s="79">
        <f t="shared" si="12"/>
        <v>0.11624986334639043</v>
      </c>
      <c r="AA27" s="79">
        <f t="shared" si="13"/>
        <v>0.11442686528272387</v>
      </c>
      <c r="AB27" s="217">
        <f t="shared" si="14"/>
        <v>-1.5681722207574147E-2</v>
      </c>
      <c r="AC27" s="105">
        <f t="shared" si="15"/>
        <v>0.25647114536489435</v>
      </c>
      <c r="AD27" s="79">
        <f t="shared" si="16"/>
        <v>0.20159077825134125</v>
      </c>
      <c r="AE27" s="79">
        <f t="shared" si="17"/>
        <v>0.17770116919677681</v>
      </c>
      <c r="AF27" s="79">
        <f t="shared" si="18"/>
        <v>0.13918191756566059</v>
      </c>
      <c r="AG27" s="79">
        <f t="shared" si="19"/>
        <v>0.14615342970598971</v>
      </c>
      <c r="AH27" s="79">
        <f t="shared" si="20"/>
        <v>0.15166702585666816</v>
      </c>
      <c r="AI27" s="79">
        <f t="shared" si="21"/>
        <v>0.14744235768422839</v>
      </c>
      <c r="AJ27" s="79">
        <f t="shared" si="22"/>
        <v>0.10286303165626445</v>
      </c>
      <c r="AK27" s="79">
        <f t="shared" si="23"/>
        <v>9.7893245326775319E-2</v>
      </c>
      <c r="AL27" s="79">
        <f t="shared" si="24"/>
        <v>0.11048865907171257</v>
      </c>
      <c r="AM27" s="79">
        <f t="shared" si="25"/>
        <v>0.12805316788047386</v>
      </c>
      <c r="AN27" s="209">
        <f t="shared" si="1"/>
        <v>0.12805316788047386</v>
      </c>
      <c r="AO27" s="214">
        <f t="shared" si="26"/>
        <v>1.7875590954412592</v>
      </c>
      <c r="AP27" s="68"/>
      <c r="AQ27" s="68"/>
    </row>
    <row r="28" spans="1:43" x14ac:dyDescent="0.25">
      <c r="A28" s="1" t="s">
        <v>42</v>
      </c>
      <c r="B28" t="s">
        <v>43</v>
      </c>
      <c r="C28" s="75">
        <f t="shared" si="2"/>
        <v>8541649.7399999984</v>
      </c>
      <c r="D28" s="76">
        <f t="shared" si="3"/>
        <v>4557659.8266666671</v>
      </c>
      <c r="E28" s="76">
        <f t="shared" si="4"/>
        <v>4621155.4733333327</v>
      </c>
      <c r="F28" s="76">
        <f t="shared" si="5"/>
        <v>4911157.28</v>
      </c>
      <c r="G28" s="76">
        <f t="shared" si="6"/>
        <v>4416935.1900000004</v>
      </c>
      <c r="H28" s="103">
        <f t="shared" si="7"/>
        <v>-0.10063251120314351</v>
      </c>
      <c r="I28" s="181">
        <v>4829834.88</v>
      </c>
      <c r="J28" s="181">
        <v>4785470.63</v>
      </c>
      <c r="K28" s="181">
        <v>4057673.97</v>
      </c>
      <c r="L28" s="181">
        <v>4435088.21</v>
      </c>
      <c r="M28" s="181">
        <v>4363547.58</v>
      </c>
      <c r="N28" s="181">
        <v>5064830.63</v>
      </c>
      <c r="O28" s="181">
        <v>5545255.3799999999</v>
      </c>
      <c r="P28" s="181">
        <v>4287561.91</v>
      </c>
      <c r="Q28" s="181">
        <v>4900654.55</v>
      </c>
      <c r="R28" s="181">
        <v>4497912.3499999996</v>
      </c>
      <c r="S28" s="181">
        <v>4583077.0999999996</v>
      </c>
      <c r="T28" s="211">
        <v>4169816.12</v>
      </c>
      <c r="U28" s="213">
        <f t="shared" si="8"/>
        <v>55520723.309999995</v>
      </c>
      <c r="V28" s="79"/>
      <c r="W28" s="78">
        <f t="shared" si="9"/>
        <v>11.585745568071838</v>
      </c>
      <c r="X28" s="79">
        <f t="shared" si="10"/>
        <v>11.016663588796554</v>
      </c>
      <c r="Y28" s="79">
        <f t="shared" si="11"/>
        <v>11.451712800738804</v>
      </c>
      <c r="Z28" s="79">
        <f t="shared" si="12"/>
        <v>12.390043745973976</v>
      </c>
      <c r="AA28" s="79">
        <f t="shared" si="13"/>
        <v>11.509428967254408</v>
      </c>
      <c r="AB28" s="217">
        <f t="shared" si="14"/>
        <v>-7.1074388176047845E-2</v>
      </c>
      <c r="AC28" s="105">
        <f t="shared" si="15"/>
        <v>11.639783102216695</v>
      </c>
      <c r="AD28" s="79">
        <f t="shared" si="16"/>
        <v>11.575492436153588</v>
      </c>
      <c r="AE28" s="79">
        <f t="shared" si="17"/>
        <v>9.8305414984906569</v>
      </c>
      <c r="AF28" s="79">
        <f t="shared" si="18"/>
        <v>10.846839340349195</v>
      </c>
      <c r="AG28" s="79">
        <f t="shared" si="19"/>
        <v>10.83645434384724</v>
      </c>
      <c r="AH28" s="79">
        <f t="shared" si="20"/>
        <v>12.69234782456158</v>
      </c>
      <c r="AI28" s="79">
        <f t="shared" si="21"/>
        <v>13.834293947120255</v>
      </c>
      <c r="AJ28" s="79">
        <f t="shared" si="22"/>
        <v>10.829665175583278</v>
      </c>
      <c r="AK28" s="79">
        <f t="shared" si="23"/>
        <v>12.489085105569643</v>
      </c>
      <c r="AL28" s="79">
        <f t="shared" si="24"/>
        <v>11.582765986485651</v>
      </c>
      <c r="AM28" s="79">
        <f t="shared" si="25"/>
        <v>11.937707988205752</v>
      </c>
      <c r="AN28" s="209">
        <f t="shared" si="1"/>
        <v>11.937707988205752</v>
      </c>
      <c r="AO28" s="214">
        <f t="shared" si="26"/>
        <v>140.03268473678926</v>
      </c>
      <c r="AP28" s="68"/>
      <c r="AQ28" s="68"/>
    </row>
    <row r="29" spans="1:43" x14ac:dyDescent="0.25">
      <c r="A29" s="1" t="s">
        <v>44</v>
      </c>
      <c r="B29" t="s">
        <v>45</v>
      </c>
      <c r="C29" s="75">
        <f t="shared" si="2"/>
        <v>5635604.5492307693</v>
      </c>
      <c r="D29" s="76">
        <f t="shared" si="3"/>
        <v>2753945.36</v>
      </c>
      <c r="E29" s="76">
        <f t="shared" si="4"/>
        <v>3082056.7966666669</v>
      </c>
      <c r="F29" s="76">
        <f t="shared" si="5"/>
        <v>3262680.3433333337</v>
      </c>
      <c r="G29" s="76">
        <f t="shared" si="6"/>
        <v>3111794.0233333334</v>
      </c>
      <c r="H29" s="103">
        <f t="shared" si="7"/>
        <v>-4.6246124082706348E-2</v>
      </c>
      <c r="I29" s="181">
        <v>2537040.29</v>
      </c>
      <c r="J29" s="181">
        <v>2685688.99</v>
      </c>
      <c r="K29" s="181">
        <v>3039106.8000000003</v>
      </c>
      <c r="L29" s="181">
        <v>3129590.32</v>
      </c>
      <c r="M29" s="181">
        <v>3523484.77</v>
      </c>
      <c r="N29" s="181">
        <v>2593095.2999999998</v>
      </c>
      <c r="O29" s="181">
        <v>3485471.39</v>
      </c>
      <c r="P29" s="181">
        <v>2707629.25</v>
      </c>
      <c r="Q29" s="181">
        <v>3594940.39</v>
      </c>
      <c r="R29" s="181">
        <v>3417602.2</v>
      </c>
      <c r="S29" s="181">
        <v>3407417.6</v>
      </c>
      <c r="T29" s="211">
        <v>2510362.27</v>
      </c>
      <c r="U29" s="213">
        <f t="shared" si="8"/>
        <v>36631429.57</v>
      </c>
      <c r="V29" s="79"/>
      <c r="W29" s="78">
        <f t="shared" si="9"/>
        <v>7.6440362713416379</v>
      </c>
      <c r="X29" s="79">
        <f t="shared" si="10"/>
        <v>6.6567692032506169</v>
      </c>
      <c r="Y29" s="79">
        <f t="shared" si="11"/>
        <v>7.6376632369680548</v>
      </c>
      <c r="Z29" s="79">
        <f t="shared" si="12"/>
        <v>8.2312070003649715</v>
      </c>
      <c r="AA29" s="79">
        <f t="shared" si="13"/>
        <v>8.1085573438721443</v>
      </c>
      <c r="AB29" s="217">
        <f t="shared" si="14"/>
        <v>-1.4900567618745215E-2</v>
      </c>
      <c r="AC29" s="105">
        <f t="shared" si="15"/>
        <v>6.1142046117288684</v>
      </c>
      <c r="AD29" s="79">
        <f t="shared" si="16"/>
        <v>6.4963668138959987</v>
      </c>
      <c r="AE29" s="79">
        <f t="shared" si="17"/>
        <v>7.3628551077860855</v>
      </c>
      <c r="AF29" s="79">
        <f t="shared" si="18"/>
        <v>7.6539996037986411</v>
      </c>
      <c r="AG29" s="79">
        <f t="shared" si="19"/>
        <v>8.7502384565143423</v>
      </c>
      <c r="AH29" s="79">
        <f t="shared" si="20"/>
        <v>6.498236544157816</v>
      </c>
      <c r="AI29" s="79">
        <f t="shared" si="21"/>
        <v>8.6955482568843969</v>
      </c>
      <c r="AJ29" s="79">
        <f t="shared" si="22"/>
        <v>6.8390191938046367</v>
      </c>
      <c r="AK29" s="79">
        <f t="shared" si="23"/>
        <v>9.161534652582219</v>
      </c>
      <c r="AL29" s="79">
        <f t="shared" si="24"/>
        <v>8.8008132300529454</v>
      </c>
      <c r="AM29" s="79">
        <f t="shared" si="25"/>
        <v>8.8754248325154457</v>
      </c>
      <c r="AN29" s="209">
        <f t="shared" si="1"/>
        <v>8.8754248325154457</v>
      </c>
      <c r="AO29" s="214">
        <f t="shared" si="26"/>
        <v>94.123666136236835</v>
      </c>
      <c r="AP29" s="68"/>
      <c r="AQ29" s="68"/>
    </row>
    <row r="30" spans="1:43" x14ac:dyDescent="0.25">
      <c r="A30" s="1" t="s">
        <v>46</v>
      </c>
      <c r="B30" t="s">
        <v>47</v>
      </c>
      <c r="C30" s="75">
        <f t="shared" si="2"/>
        <v>7463307.5800000001</v>
      </c>
      <c r="D30" s="76">
        <f t="shared" si="3"/>
        <v>3696720.2133333334</v>
      </c>
      <c r="E30" s="76">
        <f t="shared" si="4"/>
        <v>4333849.1033333335</v>
      </c>
      <c r="F30" s="76">
        <f t="shared" si="5"/>
        <v>4172118.8933333331</v>
      </c>
      <c r="G30" s="76">
        <f t="shared" si="6"/>
        <v>3967811.5466666669</v>
      </c>
      <c r="H30" s="103">
        <f t="shared" si="7"/>
        <v>-4.8969684683034989E-2</v>
      </c>
      <c r="I30" s="181">
        <v>3500233.14</v>
      </c>
      <c r="J30" s="181">
        <v>3704423.5100000002</v>
      </c>
      <c r="K30" s="181">
        <v>3885503.9899999998</v>
      </c>
      <c r="L30" s="181">
        <v>4238549.74</v>
      </c>
      <c r="M30" s="181">
        <v>4556049.34</v>
      </c>
      <c r="N30" s="181">
        <v>4206948.2300000004</v>
      </c>
      <c r="O30" s="181">
        <v>4119868.97</v>
      </c>
      <c r="P30" s="181">
        <v>3828860.45</v>
      </c>
      <c r="Q30" s="181">
        <v>4567627.26</v>
      </c>
      <c r="R30" s="181">
        <v>4681708.7</v>
      </c>
      <c r="S30" s="181">
        <v>4075304.92</v>
      </c>
      <c r="T30" s="211">
        <v>3146421.02</v>
      </c>
      <c r="U30" s="213">
        <f t="shared" si="8"/>
        <v>48511499.270000003</v>
      </c>
      <c r="V30" s="79"/>
      <c r="W30" s="78">
        <f t="shared" si="9"/>
        <v>10.123100964116793</v>
      </c>
      <c r="X30" s="79">
        <f t="shared" si="10"/>
        <v>8.9356214638737015</v>
      </c>
      <c r="Y30" s="79">
        <f t="shared" si="11"/>
        <v>10.739737180344985</v>
      </c>
      <c r="Z30" s="79">
        <f t="shared" si="12"/>
        <v>10.525571195269178</v>
      </c>
      <c r="AA30" s="79">
        <f t="shared" si="13"/>
        <v>10.339125023886043</v>
      </c>
      <c r="AB30" s="217">
        <f t="shared" si="14"/>
        <v>-1.771363928134707E-2</v>
      </c>
      <c r="AC30" s="105">
        <f t="shared" si="15"/>
        <v>8.4354756568387881</v>
      </c>
      <c r="AD30" s="79">
        <f t="shared" si="16"/>
        <v>8.9605661878891389</v>
      </c>
      <c r="AE30" s="79">
        <f t="shared" si="17"/>
        <v>9.4134246611848962</v>
      </c>
      <c r="AF30" s="79">
        <f t="shared" si="18"/>
        <v>10.366167681219322</v>
      </c>
      <c r="AG30" s="79">
        <f t="shared" si="19"/>
        <v>11.314514109463509</v>
      </c>
      <c r="AH30" s="79">
        <f t="shared" si="20"/>
        <v>10.542514472015759</v>
      </c>
      <c r="AI30" s="79">
        <f t="shared" si="21"/>
        <v>10.278242289825714</v>
      </c>
      <c r="AJ30" s="79">
        <f t="shared" si="22"/>
        <v>9.6710619106915985</v>
      </c>
      <c r="AK30" s="79">
        <f t="shared" si="23"/>
        <v>11.640380891703513</v>
      </c>
      <c r="AL30" s="79">
        <f t="shared" si="24"/>
        <v>12.0560678086566</v>
      </c>
      <c r="AM30" s="79">
        <f t="shared" si="25"/>
        <v>10.615095281259443</v>
      </c>
      <c r="AN30" s="209">
        <f t="shared" si="1"/>
        <v>10.615095281259443</v>
      </c>
      <c r="AO30" s="214">
        <f t="shared" si="26"/>
        <v>123.90860623200774</v>
      </c>
      <c r="AP30" s="68"/>
      <c r="AQ30" s="68"/>
    </row>
    <row r="31" spans="1:43" x14ac:dyDescent="0.25">
      <c r="A31" s="1" t="s">
        <v>48</v>
      </c>
      <c r="B31" t="s">
        <v>49</v>
      </c>
      <c r="C31" s="75">
        <f t="shared" si="2"/>
        <v>0</v>
      </c>
      <c r="D31" s="76">
        <f t="shared" si="3"/>
        <v>0</v>
      </c>
      <c r="E31" s="76">
        <f t="shared" si="4"/>
        <v>0</v>
      </c>
      <c r="F31" s="76">
        <f t="shared" si="5"/>
        <v>0</v>
      </c>
      <c r="G31" s="76">
        <f t="shared" si="6"/>
        <v>0</v>
      </c>
      <c r="H31" s="103">
        <f t="shared" si="7"/>
        <v>0</v>
      </c>
      <c r="I31" s="181">
        <v>0</v>
      </c>
      <c r="J31" s="181">
        <v>0</v>
      </c>
      <c r="K31" s="181">
        <v>0</v>
      </c>
      <c r="L31" s="181">
        <v>0</v>
      </c>
      <c r="M31" s="181">
        <v>0</v>
      </c>
      <c r="N31" s="181">
        <v>0</v>
      </c>
      <c r="O31" s="181">
        <v>0</v>
      </c>
      <c r="P31" s="181">
        <v>0</v>
      </c>
      <c r="Q31" s="181">
        <v>0</v>
      </c>
      <c r="R31" s="181">
        <v>0</v>
      </c>
      <c r="S31" s="181">
        <v>0</v>
      </c>
      <c r="T31" s="211">
        <v>0</v>
      </c>
      <c r="U31" s="213">
        <f t="shared" si="8"/>
        <v>0</v>
      </c>
      <c r="V31" s="79"/>
      <c r="W31" s="78">
        <f t="shared" si="9"/>
        <v>0</v>
      </c>
      <c r="X31" s="79">
        <f t="shared" si="10"/>
        <v>0</v>
      </c>
      <c r="Y31" s="79">
        <f t="shared" si="11"/>
        <v>0</v>
      </c>
      <c r="Z31" s="79">
        <f t="shared" si="12"/>
        <v>0</v>
      </c>
      <c r="AA31" s="79">
        <f t="shared" si="13"/>
        <v>0</v>
      </c>
      <c r="AB31" s="217">
        <f t="shared" si="14"/>
        <v>0</v>
      </c>
      <c r="AC31" s="105">
        <f t="shared" si="15"/>
        <v>0</v>
      </c>
      <c r="AD31" s="79">
        <f t="shared" si="16"/>
        <v>0</v>
      </c>
      <c r="AE31" s="79">
        <f t="shared" si="17"/>
        <v>0</v>
      </c>
      <c r="AF31" s="79">
        <f t="shared" si="18"/>
        <v>0</v>
      </c>
      <c r="AG31" s="79">
        <f t="shared" si="19"/>
        <v>0</v>
      </c>
      <c r="AH31" s="79">
        <f t="shared" si="20"/>
        <v>0</v>
      </c>
      <c r="AI31" s="79">
        <f t="shared" si="21"/>
        <v>0</v>
      </c>
      <c r="AJ31" s="79">
        <f t="shared" si="22"/>
        <v>0</v>
      </c>
      <c r="AK31" s="79">
        <f t="shared" si="23"/>
        <v>0</v>
      </c>
      <c r="AL31" s="79">
        <f t="shared" si="24"/>
        <v>0</v>
      </c>
      <c r="AM31" s="79">
        <f t="shared" si="25"/>
        <v>0</v>
      </c>
      <c r="AN31" s="209">
        <f t="shared" si="1"/>
        <v>0</v>
      </c>
      <c r="AO31" s="214">
        <f t="shared" si="26"/>
        <v>0</v>
      </c>
      <c r="AP31" s="68"/>
      <c r="AQ31" s="68"/>
    </row>
    <row r="32" spans="1:43" x14ac:dyDescent="0.25">
      <c r="A32" s="1" t="s">
        <v>50</v>
      </c>
      <c r="B32" t="s">
        <v>51</v>
      </c>
      <c r="C32" s="75">
        <f t="shared" si="2"/>
        <v>0</v>
      </c>
      <c r="D32" s="76">
        <f t="shared" si="3"/>
        <v>0</v>
      </c>
      <c r="E32" s="76">
        <f t="shared" si="4"/>
        <v>0</v>
      </c>
      <c r="F32" s="76">
        <f t="shared" si="5"/>
        <v>0</v>
      </c>
      <c r="G32" s="76">
        <f t="shared" si="6"/>
        <v>0</v>
      </c>
      <c r="H32" s="103">
        <f t="shared" si="7"/>
        <v>0</v>
      </c>
      <c r="I32" s="181">
        <v>0</v>
      </c>
      <c r="J32" s="181">
        <v>0</v>
      </c>
      <c r="K32" s="181">
        <v>0</v>
      </c>
      <c r="L32" s="181">
        <v>0</v>
      </c>
      <c r="M32" s="181">
        <v>0</v>
      </c>
      <c r="N32" s="181">
        <v>0</v>
      </c>
      <c r="O32" s="181">
        <v>0</v>
      </c>
      <c r="P32" s="181">
        <v>0</v>
      </c>
      <c r="Q32" s="181">
        <v>0</v>
      </c>
      <c r="R32" s="181">
        <v>0</v>
      </c>
      <c r="S32" s="181">
        <v>0</v>
      </c>
      <c r="T32" s="211">
        <v>0</v>
      </c>
      <c r="U32" s="213">
        <f t="shared" si="8"/>
        <v>0</v>
      </c>
      <c r="V32" s="79"/>
      <c r="W32" s="78">
        <f t="shared" si="9"/>
        <v>0</v>
      </c>
      <c r="X32" s="79">
        <f t="shared" si="10"/>
        <v>0</v>
      </c>
      <c r="Y32" s="79">
        <f t="shared" si="11"/>
        <v>0</v>
      </c>
      <c r="Z32" s="79">
        <f t="shared" si="12"/>
        <v>0</v>
      </c>
      <c r="AA32" s="79">
        <f t="shared" si="13"/>
        <v>0</v>
      </c>
      <c r="AB32" s="217">
        <f t="shared" si="14"/>
        <v>0</v>
      </c>
      <c r="AC32" s="105">
        <f t="shared" si="15"/>
        <v>0</v>
      </c>
      <c r="AD32" s="79">
        <f t="shared" si="16"/>
        <v>0</v>
      </c>
      <c r="AE32" s="79">
        <f t="shared" si="17"/>
        <v>0</v>
      </c>
      <c r="AF32" s="79">
        <f t="shared" si="18"/>
        <v>0</v>
      </c>
      <c r="AG32" s="79">
        <f t="shared" si="19"/>
        <v>0</v>
      </c>
      <c r="AH32" s="79">
        <f t="shared" si="20"/>
        <v>0</v>
      </c>
      <c r="AI32" s="79">
        <f t="shared" si="21"/>
        <v>0</v>
      </c>
      <c r="AJ32" s="79">
        <f t="shared" si="22"/>
        <v>0</v>
      </c>
      <c r="AK32" s="79">
        <f t="shared" si="23"/>
        <v>0</v>
      </c>
      <c r="AL32" s="79">
        <f t="shared" si="24"/>
        <v>0</v>
      </c>
      <c r="AM32" s="79">
        <f t="shared" si="25"/>
        <v>0</v>
      </c>
      <c r="AN32" s="209">
        <f t="shared" si="1"/>
        <v>0</v>
      </c>
      <c r="AO32" s="214">
        <f t="shared" si="26"/>
        <v>0</v>
      </c>
      <c r="AP32" s="68"/>
      <c r="AQ32" s="68"/>
    </row>
    <row r="33" spans="1:43" x14ac:dyDescent="0.25">
      <c r="A33" s="1" t="s">
        <v>52</v>
      </c>
      <c r="B33" t="s">
        <v>53</v>
      </c>
      <c r="C33" s="75">
        <f t="shared" si="2"/>
        <v>349785.02461538458</v>
      </c>
      <c r="D33" s="76">
        <f t="shared" si="3"/>
        <v>237032.43666666668</v>
      </c>
      <c r="E33" s="76">
        <f t="shared" si="4"/>
        <v>165860.03666666665</v>
      </c>
      <c r="F33" s="76">
        <f t="shared" si="5"/>
        <v>178435.49</v>
      </c>
      <c r="G33" s="76">
        <f t="shared" si="6"/>
        <v>176539.59</v>
      </c>
      <c r="H33" s="103">
        <f t="shared" si="7"/>
        <v>-1.0625128442777803E-2</v>
      </c>
      <c r="I33" s="181">
        <v>188892.82</v>
      </c>
      <c r="J33" s="181">
        <v>332549.08</v>
      </c>
      <c r="K33" s="181">
        <v>189655.41</v>
      </c>
      <c r="L33" s="181">
        <v>172577.6</v>
      </c>
      <c r="M33" s="181">
        <v>163362.60999999999</v>
      </c>
      <c r="N33" s="181">
        <v>161639.9</v>
      </c>
      <c r="O33" s="181">
        <v>173465.68</v>
      </c>
      <c r="P33" s="181">
        <v>152053.95000000001</v>
      </c>
      <c r="Q33" s="181">
        <v>209786.84</v>
      </c>
      <c r="R33" s="181">
        <v>166694.41</v>
      </c>
      <c r="S33" s="181">
        <v>199801.98</v>
      </c>
      <c r="T33" s="211">
        <v>163122.38</v>
      </c>
      <c r="U33" s="213">
        <f t="shared" si="8"/>
        <v>2273602.6599999997</v>
      </c>
      <c r="V33" s="79"/>
      <c r="W33" s="78">
        <f t="shared" si="9"/>
        <v>0.47444234100795502</v>
      </c>
      <c r="X33" s="79">
        <f t="shared" si="10"/>
        <v>0.57294899437442692</v>
      </c>
      <c r="Y33" s="79">
        <f t="shared" si="11"/>
        <v>0.41101874108914405</v>
      </c>
      <c r="Z33" s="79">
        <f t="shared" si="12"/>
        <v>0.45016345453597478</v>
      </c>
      <c r="AA33" s="79">
        <f t="shared" si="13"/>
        <v>0.46001804047598366</v>
      </c>
      <c r="AB33" s="217">
        <f t="shared" si="14"/>
        <v>2.1891128301756328E-2</v>
      </c>
      <c r="AC33" s="105">
        <f t="shared" si="15"/>
        <v>0.45522704377961259</v>
      </c>
      <c r="AD33" s="79">
        <f t="shared" si="16"/>
        <v>0.80439723860343393</v>
      </c>
      <c r="AE33" s="79">
        <f t="shared" si="17"/>
        <v>0.45947885221992335</v>
      </c>
      <c r="AF33" s="79">
        <f t="shared" si="18"/>
        <v>0.4220708613466444</v>
      </c>
      <c r="AG33" s="79">
        <f t="shared" si="19"/>
        <v>0.40569546505477144</v>
      </c>
      <c r="AH33" s="79">
        <f t="shared" si="20"/>
        <v>0.40506583200934226</v>
      </c>
      <c r="AI33" s="79">
        <f t="shared" si="21"/>
        <v>0.43276189145631355</v>
      </c>
      <c r="AJ33" s="79">
        <f t="shared" si="22"/>
        <v>0.38406287808562073</v>
      </c>
      <c r="AK33" s="79">
        <f t="shared" si="23"/>
        <v>0.53463178684743684</v>
      </c>
      <c r="AL33" s="79">
        <f t="shared" si="24"/>
        <v>0.42926188685853195</v>
      </c>
      <c r="AM33" s="79">
        <f t="shared" si="25"/>
        <v>0.52043150064076515</v>
      </c>
      <c r="AN33" s="209">
        <f t="shared" si="1"/>
        <v>0.52043150064076515</v>
      </c>
      <c r="AO33" s="214">
        <f t="shared" si="26"/>
        <v>5.7735167375431615</v>
      </c>
      <c r="AP33" s="68"/>
      <c r="AQ33" s="68"/>
    </row>
    <row r="34" spans="1:43" x14ac:dyDescent="0.25">
      <c r="A34" s="1" t="s">
        <v>54</v>
      </c>
      <c r="B34" t="s">
        <v>55</v>
      </c>
      <c r="C34" s="75">
        <f t="shared" si="2"/>
        <v>5779065.1984615382</v>
      </c>
      <c r="D34" s="76">
        <f t="shared" si="3"/>
        <v>2971460.1166666667</v>
      </c>
      <c r="E34" s="76">
        <f t="shared" si="4"/>
        <v>3016116.2999999993</v>
      </c>
      <c r="F34" s="76">
        <f t="shared" si="5"/>
        <v>3159070.543333333</v>
      </c>
      <c r="G34" s="76">
        <f t="shared" si="6"/>
        <v>3374660.97</v>
      </c>
      <c r="H34" s="103">
        <f t="shared" si="7"/>
        <v>6.8244891562055557E-2</v>
      </c>
      <c r="I34" s="181">
        <v>3042539.08</v>
      </c>
      <c r="J34" s="181">
        <v>2992337.52</v>
      </c>
      <c r="K34" s="181">
        <v>2879503.75</v>
      </c>
      <c r="L34" s="181">
        <v>3089077.69</v>
      </c>
      <c r="M34" s="181">
        <v>3122916.01</v>
      </c>
      <c r="N34" s="181">
        <v>2836355.2</v>
      </c>
      <c r="O34" s="181">
        <v>3771077.68</v>
      </c>
      <c r="P34" s="181">
        <v>2609114.5</v>
      </c>
      <c r="Q34" s="181">
        <v>3097019.4499999997</v>
      </c>
      <c r="R34" s="181">
        <v>4006073.21</v>
      </c>
      <c r="S34" s="181">
        <v>3308775.27</v>
      </c>
      <c r="T34" s="211">
        <v>2809134.43</v>
      </c>
      <c r="U34" s="213">
        <f t="shared" si="8"/>
        <v>37563923.789999999</v>
      </c>
      <c r="V34" s="79"/>
      <c r="W34" s="78">
        <f t="shared" si="9"/>
        <v>7.8386238078961501</v>
      </c>
      <c r="X34" s="79">
        <f t="shared" si="10"/>
        <v>7.1825405400614608</v>
      </c>
      <c r="Y34" s="79">
        <f t="shared" si="11"/>
        <v>7.4742557008826997</v>
      </c>
      <c r="Z34" s="79">
        <f t="shared" si="12"/>
        <v>7.9698164805094107</v>
      </c>
      <c r="AA34" s="79">
        <f t="shared" si="13"/>
        <v>8.7935228958568583</v>
      </c>
      <c r="AB34" s="217">
        <f t="shared" si="14"/>
        <v>0.10335324751352347</v>
      </c>
      <c r="AC34" s="105">
        <f t="shared" si="15"/>
        <v>7.332444245219814</v>
      </c>
      <c r="AD34" s="79">
        <f t="shared" si="16"/>
        <v>7.2381136584634289</v>
      </c>
      <c r="AE34" s="79">
        <f t="shared" si="17"/>
        <v>6.9761842175394051</v>
      </c>
      <c r="AF34" s="79">
        <f t="shared" si="18"/>
        <v>7.5549183751831208</v>
      </c>
      <c r="AG34" s="79">
        <f t="shared" si="19"/>
        <v>7.7554641359117689</v>
      </c>
      <c r="AH34" s="79">
        <f t="shared" si="20"/>
        <v>7.1078401988743156</v>
      </c>
      <c r="AI34" s="79">
        <f t="shared" si="21"/>
        <v>9.4080783566264348</v>
      </c>
      <c r="AJ34" s="79">
        <f t="shared" si="22"/>
        <v>6.5901873915470475</v>
      </c>
      <c r="AK34" s="79">
        <f t="shared" si="23"/>
        <v>7.8926068120134039</v>
      </c>
      <c r="AL34" s="79">
        <f t="shared" si="24"/>
        <v>10.316210033785872</v>
      </c>
      <c r="AM34" s="79">
        <f t="shared" si="25"/>
        <v>8.6184875597787016</v>
      </c>
      <c r="AN34" s="209">
        <f t="shared" si="1"/>
        <v>8.6184875597787016</v>
      </c>
      <c r="AO34" s="214">
        <f t="shared" si="26"/>
        <v>95.409022544722006</v>
      </c>
      <c r="AP34" s="68"/>
      <c r="AQ34" s="68"/>
    </row>
    <row r="35" spans="1:43" x14ac:dyDescent="0.25">
      <c r="A35" s="1" t="s">
        <v>56</v>
      </c>
      <c r="B35" t="s">
        <v>57</v>
      </c>
      <c r="C35" s="75">
        <f t="shared" si="2"/>
        <v>1811021.4969230767</v>
      </c>
      <c r="D35" s="76">
        <f t="shared" si="3"/>
        <v>1217442.2866666666</v>
      </c>
      <c r="E35" s="76">
        <f t="shared" si="4"/>
        <v>928257.27666666673</v>
      </c>
      <c r="F35" s="76">
        <f t="shared" si="5"/>
        <v>851471.95666666667</v>
      </c>
      <c r="G35" s="76">
        <f t="shared" si="6"/>
        <v>926708.39</v>
      </c>
      <c r="H35" s="103">
        <f t="shared" si="7"/>
        <v>8.8360436000579676E-2</v>
      </c>
      <c r="I35" s="181">
        <v>1109533.45</v>
      </c>
      <c r="J35" s="181">
        <v>1453965.3499999999</v>
      </c>
      <c r="K35" s="181">
        <v>1088828.06</v>
      </c>
      <c r="L35" s="181">
        <v>1013058.06</v>
      </c>
      <c r="M35" s="181">
        <v>989920.26</v>
      </c>
      <c r="N35" s="181">
        <v>781793.51</v>
      </c>
      <c r="O35" s="181">
        <v>845081.66</v>
      </c>
      <c r="P35" s="181">
        <v>737668.55</v>
      </c>
      <c r="Q35" s="181">
        <v>971665.66</v>
      </c>
      <c r="R35" s="181">
        <v>957025.4</v>
      </c>
      <c r="S35" s="181">
        <v>972018.71</v>
      </c>
      <c r="T35" s="211">
        <v>851081.06</v>
      </c>
      <c r="U35" s="213">
        <f t="shared" si="8"/>
        <v>11771639.729999999</v>
      </c>
      <c r="V35" s="79"/>
      <c r="W35" s="78">
        <f t="shared" si="9"/>
        <v>2.4564381495768712</v>
      </c>
      <c r="X35" s="79">
        <f t="shared" si="10"/>
        <v>2.9427716462093048</v>
      </c>
      <c r="Y35" s="79">
        <f t="shared" si="11"/>
        <v>2.3003198656536172</v>
      </c>
      <c r="Z35" s="79">
        <f t="shared" si="12"/>
        <v>2.1481239940191972</v>
      </c>
      <c r="AA35" s="79">
        <f t="shared" si="13"/>
        <v>2.4147704073655865</v>
      </c>
      <c r="AB35" s="217">
        <f t="shared" si="14"/>
        <v>0.12412989850156961</v>
      </c>
      <c r="AC35" s="105">
        <f t="shared" si="15"/>
        <v>2.6739482867485092</v>
      </c>
      <c r="AD35" s="79">
        <f t="shared" si="16"/>
        <v>3.5169717280982256</v>
      </c>
      <c r="AE35" s="79">
        <f t="shared" si="17"/>
        <v>2.6379077046821173</v>
      </c>
      <c r="AF35" s="79">
        <f t="shared" si="18"/>
        <v>2.4776233299012187</v>
      </c>
      <c r="AG35" s="79">
        <f t="shared" si="19"/>
        <v>2.4583725752657863</v>
      </c>
      <c r="AH35" s="79">
        <f t="shared" si="20"/>
        <v>1.9591563629255775</v>
      </c>
      <c r="AI35" s="79">
        <f t="shared" si="21"/>
        <v>2.1083083271379177</v>
      </c>
      <c r="AJ35" s="79">
        <f t="shared" si="22"/>
        <v>1.8632275346102263</v>
      </c>
      <c r="AK35" s="79">
        <f t="shared" si="23"/>
        <v>2.4762437339925332</v>
      </c>
      <c r="AL35" s="79">
        <f t="shared" si="24"/>
        <v>2.4644769370223112</v>
      </c>
      <c r="AM35" s="79">
        <f t="shared" si="25"/>
        <v>2.5318525667073004</v>
      </c>
      <c r="AN35" s="209">
        <f t="shared" si="1"/>
        <v>2.5318525667073004</v>
      </c>
      <c r="AO35" s="214">
        <f t="shared" si="26"/>
        <v>29.699941653799023</v>
      </c>
      <c r="AP35" s="68"/>
      <c r="AQ35" s="68"/>
    </row>
    <row r="36" spans="1:43" x14ac:dyDescent="0.25">
      <c r="A36" s="1" t="s">
        <v>58</v>
      </c>
      <c r="B36" t="s">
        <v>59</v>
      </c>
      <c r="C36" s="75">
        <f t="shared" si="2"/>
        <v>0</v>
      </c>
      <c r="D36" s="76">
        <f t="shared" si="3"/>
        <v>0</v>
      </c>
      <c r="E36" s="76">
        <f t="shared" si="4"/>
        <v>0</v>
      </c>
      <c r="F36" s="76">
        <f t="shared" si="5"/>
        <v>0</v>
      </c>
      <c r="G36" s="76">
        <f t="shared" si="6"/>
        <v>0</v>
      </c>
      <c r="H36" s="103">
        <f t="shared" si="7"/>
        <v>0</v>
      </c>
      <c r="I36" s="181">
        <v>0</v>
      </c>
      <c r="J36" s="181">
        <v>0</v>
      </c>
      <c r="K36" s="181">
        <v>0</v>
      </c>
      <c r="L36" s="181">
        <v>0</v>
      </c>
      <c r="M36" s="181">
        <v>0</v>
      </c>
      <c r="N36" s="181">
        <v>0</v>
      </c>
      <c r="O36" s="181">
        <v>0</v>
      </c>
      <c r="P36" s="181">
        <v>0</v>
      </c>
      <c r="Q36" s="181">
        <v>0</v>
      </c>
      <c r="R36" s="181">
        <v>0</v>
      </c>
      <c r="S36" s="181">
        <v>0</v>
      </c>
      <c r="T36" s="211">
        <v>0</v>
      </c>
      <c r="U36" s="213">
        <f t="shared" si="8"/>
        <v>0</v>
      </c>
      <c r="V36" s="79"/>
      <c r="W36" s="78">
        <f t="shared" si="9"/>
        <v>0</v>
      </c>
      <c r="X36" s="79">
        <f t="shared" si="10"/>
        <v>0</v>
      </c>
      <c r="Y36" s="79">
        <f t="shared" si="11"/>
        <v>0</v>
      </c>
      <c r="Z36" s="79">
        <f t="shared" si="12"/>
        <v>0</v>
      </c>
      <c r="AA36" s="79">
        <f t="shared" si="13"/>
        <v>0</v>
      </c>
      <c r="AB36" s="217">
        <f t="shared" si="14"/>
        <v>0</v>
      </c>
      <c r="AC36" s="105">
        <f t="shared" si="15"/>
        <v>0</v>
      </c>
      <c r="AD36" s="79">
        <f t="shared" si="16"/>
        <v>0</v>
      </c>
      <c r="AE36" s="79">
        <f t="shared" si="17"/>
        <v>0</v>
      </c>
      <c r="AF36" s="79">
        <f t="shared" si="18"/>
        <v>0</v>
      </c>
      <c r="AG36" s="79">
        <f t="shared" si="19"/>
        <v>0</v>
      </c>
      <c r="AH36" s="79">
        <f t="shared" si="20"/>
        <v>0</v>
      </c>
      <c r="AI36" s="79">
        <f t="shared" si="21"/>
        <v>0</v>
      </c>
      <c r="AJ36" s="79">
        <f t="shared" si="22"/>
        <v>0</v>
      </c>
      <c r="AK36" s="79">
        <f t="shared" si="23"/>
        <v>0</v>
      </c>
      <c r="AL36" s="79">
        <f t="shared" si="24"/>
        <v>0</v>
      </c>
      <c r="AM36" s="79">
        <f t="shared" si="25"/>
        <v>0</v>
      </c>
      <c r="AN36" s="209">
        <f t="shared" si="1"/>
        <v>0</v>
      </c>
      <c r="AO36" s="214">
        <f t="shared" si="26"/>
        <v>0</v>
      </c>
      <c r="AP36" s="68"/>
      <c r="AQ36" s="68"/>
    </row>
    <row r="37" spans="1:43" x14ac:dyDescent="0.25">
      <c r="A37" s="1" t="s">
        <v>60</v>
      </c>
      <c r="B37" t="s">
        <v>61</v>
      </c>
      <c r="C37" s="75">
        <f t="shared" si="2"/>
        <v>198489.93230769227</v>
      </c>
      <c r="D37" s="76">
        <f t="shared" si="3"/>
        <v>73469.673333333325</v>
      </c>
      <c r="E37" s="76">
        <f t="shared" si="4"/>
        <v>90077.773333333331</v>
      </c>
      <c r="F37" s="76">
        <f t="shared" si="5"/>
        <v>102251.80333333333</v>
      </c>
      <c r="G37" s="76">
        <f t="shared" si="6"/>
        <v>164262.26999999999</v>
      </c>
      <c r="H37" s="103">
        <f t="shared" si="7"/>
        <v>0.60644863606480481</v>
      </c>
      <c r="I37" s="181">
        <v>112687.83</v>
      </c>
      <c r="J37" s="181">
        <v>66054.67</v>
      </c>
      <c r="K37" s="181">
        <v>41666.519999999997</v>
      </c>
      <c r="L37" s="181">
        <v>63081.8</v>
      </c>
      <c r="M37" s="181">
        <v>123064.33</v>
      </c>
      <c r="N37" s="181">
        <v>84087.19</v>
      </c>
      <c r="O37" s="181">
        <v>103765.95</v>
      </c>
      <c r="P37" s="181">
        <v>118800.28</v>
      </c>
      <c r="Q37" s="181">
        <v>84189.18</v>
      </c>
      <c r="R37" s="181">
        <v>148880.95999999999</v>
      </c>
      <c r="S37" s="181">
        <v>158643.9</v>
      </c>
      <c r="T37" s="211">
        <v>185261.95</v>
      </c>
      <c r="U37" s="213">
        <f t="shared" si="8"/>
        <v>1290184.5599999998</v>
      </c>
      <c r="V37" s="79"/>
      <c r="W37" s="78">
        <f t="shared" si="9"/>
        <v>0.26922830173796436</v>
      </c>
      <c r="X37" s="79">
        <f t="shared" si="10"/>
        <v>0.1775890930596446</v>
      </c>
      <c r="Y37" s="79">
        <f t="shared" si="11"/>
        <v>0.22322226462536821</v>
      </c>
      <c r="Z37" s="79">
        <f t="shared" si="12"/>
        <v>0.25796451715444296</v>
      </c>
      <c r="AA37" s="79">
        <f t="shared" si="13"/>
        <v>0.42802641361938676</v>
      </c>
      <c r="AB37" s="217">
        <f t="shared" si="14"/>
        <v>0.65924530373736634</v>
      </c>
      <c r="AC37" s="105">
        <f t="shared" si="15"/>
        <v>0.27157489480457508</v>
      </c>
      <c r="AD37" s="79">
        <f t="shared" si="16"/>
        <v>0.1597785029050782</v>
      </c>
      <c r="AE37" s="79">
        <f t="shared" si="17"/>
        <v>0.10094562968490316</v>
      </c>
      <c r="AF37" s="79">
        <f t="shared" si="18"/>
        <v>0.15427836324816635</v>
      </c>
      <c r="AG37" s="79">
        <f t="shared" si="19"/>
        <v>0.30561852917876292</v>
      </c>
      <c r="AH37" s="79">
        <f t="shared" si="20"/>
        <v>0.21072054349623853</v>
      </c>
      <c r="AI37" s="79">
        <f t="shared" si="21"/>
        <v>0.25887512037402016</v>
      </c>
      <c r="AJ37" s="79">
        <f t="shared" si="22"/>
        <v>0.30006966247294203</v>
      </c>
      <c r="AK37" s="79">
        <f t="shared" si="23"/>
        <v>0.21455212222377959</v>
      </c>
      <c r="AL37" s="79">
        <f t="shared" si="24"/>
        <v>0.38338971179003317</v>
      </c>
      <c r="AM37" s="79">
        <f t="shared" si="25"/>
        <v>0.41322554933891786</v>
      </c>
      <c r="AN37" s="209">
        <f t="shared" si="1"/>
        <v>0.41322554933891786</v>
      </c>
      <c r="AO37" s="214">
        <f t="shared" si="26"/>
        <v>3.186254178856335</v>
      </c>
      <c r="AP37" s="68"/>
      <c r="AQ37" s="68"/>
    </row>
    <row r="38" spans="1:43" x14ac:dyDescent="0.25">
      <c r="A38" s="1" t="s">
        <v>62</v>
      </c>
      <c r="B38" t="s">
        <v>63</v>
      </c>
      <c r="C38" s="75">
        <f t="shared" si="2"/>
        <v>0</v>
      </c>
      <c r="D38" s="76">
        <f t="shared" si="3"/>
        <v>0</v>
      </c>
      <c r="E38" s="76">
        <f t="shared" si="4"/>
        <v>0</v>
      </c>
      <c r="F38" s="76">
        <f t="shared" si="5"/>
        <v>0</v>
      </c>
      <c r="G38" s="76">
        <f t="shared" si="6"/>
        <v>0</v>
      </c>
      <c r="H38" s="103">
        <f t="shared" si="7"/>
        <v>0</v>
      </c>
      <c r="I38" s="181">
        <v>0</v>
      </c>
      <c r="J38" s="181">
        <v>0</v>
      </c>
      <c r="K38" s="181">
        <v>0</v>
      </c>
      <c r="L38" s="181">
        <v>0</v>
      </c>
      <c r="M38" s="181">
        <v>0</v>
      </c>
      <c r="N38" s="181">
        <v>0</v>
      </c>
      <c r="O38" s="181">
        <v>0</v>
      </c>
      <c r="P38" s="181">
        <v>0</v>
      </c>
      <c r="Q38" s="181">
        <v>0</v>
      </c>
      <c r="R38" s="181">
        <v>0</v>
      </c>
      <c r="S38" s="181">
        <v>0</v>
      </c>
      <c r="T38" s="211">
        <v>0</v>
      </c>
      <c r="U38" s="213">
        <f t="shared" si="8"/>
        <v>0</v>
      </c>
      <c r="V38" s="79"/>
      <c r="W38" s="78">
        <f t="shared" si="9"/>
        <v>0</v>
      </c>
      <c r="X38" s="79">
        <f t="shared" si="10"/>
        <v>0</v>
      </c>
      <c r="Y38" s="79">
        <f t="shared" si="11"/>
        <v>0</v>
      </c>
      <c r="Z38" s="79">
        <f t="shared" si="12"/>
        <v>0</v>
      </c>
      <c r="AA38" s="79">
        <f t="shared" si="13"/>
        <v>0</v>
      </c>
      <c r="AB38" s="217">
        <f t="shared" si="14"/>
        <v>0</v>
      </c>
      <c r="AC38" s="105">
        <f t="shared" si="15"/>
        <v>0</v>
      </c>
      <c r="AD38" s="79">
        <f t="shared" si="16"/>
        <v>0</v>
      </c>
      <c r="AE38" s="79">
        <f t="shared" si="17"/>
        <v>0</v>
      </c>
      <c r="AF38" s="79">
        <f t="shared" si="18"/>
        <v>0</v>
      </c>
      <c r="AG38" s="79">
        <f t="shared" si="19"/>
        <v>0</v>
      </c>
      <c r="AH38" s="79">
        <f t="shared" si="20"/>
        <v>0</v>
      </c>
      <c r="AI38" s="79">
        <f t="shared" si="21"/>
        <v>0</v>
      </c>
      <c r="AJ38" s="79">
        <f t="shared" si="22"/>
        <v>0</v>
      </c>
      <c r="AK38" s="79">
        <f t="shared" si="23"/>
        <v>0</v>
      </c>
      <c r="AL38" s="79">
        <f t="shared" si="24"/>
        <v>0</v>
      </c>
      <c r="AM38" s="79">
        <f t="shared" si="25"/>
        <v>0</v>
      </c>
      <c r="AN38" s="209">
        <f t="shared" si="1"/>
        <v>0</v>
      </c>
      <c r="AO38" s="214">
        <f t="shared" si="26"/>
        <v>0</v>
      </c>
      <c r="AP38" s="68"/>
      <c r="AQ38" s="68"/>
    </row>
    <row r="39" spans="1:43" x14ac:dyDescent="0.25">
      <c r="A39" s="1" t="s">
        <v>64</v>
      </c>
      <c r="B39" t="s">
        <v>65</v>
      </c>
      <c r="C39" s="75">
        <f t="shared" si="2"/>
        <v>0</v>
      </c>
      <c r="D39" s="76">
        <f t="shared" si="3"/>
        <v>0</v>
      </c>
      <c r="E39" s="76">
        <f t="shared" si="4"/>
        <v>0</v>
      </c>
      <c r="F39" s="76">
        <f t="shared" si="5"/>
        <v>0</v>
      </c>
      <c r="G39" s="76">
        <f t="shared" si="6"/>
        <v>0</v>
      </c>
      <c r="H39" s="103">
        <f t="shared" si="7"/>
        <v>0</v>
      </c>
      <c r="I39" s="181">
        <v>0</v>
      </c>
      <c r="J39" s="181">
        <v>0</v>
      </c>
      <c r="K39" s="181">
        <v>0</v>
      </c>
      <c r="L39" s="181">
        <v>0</v>
      </c>
      <c r="M39" s="181">
        <v>0</v>
      </c>
      <c r="N39" s="181">
        <v>0</v>
      </c>
      <c r="O39" s="181">
        <v>0</v>
      </c>
      <c r="P39" s="181">
        <v>0</v>
      </c>
      <c r="Q39" s="181">
        <v>0</v>
      </c>
      <c r="R39" s="181">
        <v>0</v>
      </c>
      <c r="S39" s="181">
        <v>0</v>
      </c>
      <c r="T39" s="211">
        <v>0</v>
      </c>
      <c r="U39" s="213">
        <f t="shared" si="8"/>
        <v>0</v>
      </c>
      <c r="V39" s="79"/>
      <c r="W39" s="78">
        <f t="shared" si="9"/>
        <v>0</v>
      </c>
      <c r="X39" s="79">
        <f t="shared" si="10"/>
        <v>0</v>
      </c>
      <c r="Y39" s="79">
        <f t="shared" si="11"/>
        <v>0</v>
      </c>
      <c r="Z39" s="79">
        <f t="shared" si="12"/>
        <v>0</v>
      </c>
      <c r="AA39" s="79">
        <f t="shared" si="13"/>
        <v>0</v>
      </c>
      <c r="AB39" s="217">
        <f t="shared" si="14"/>
        <v>0</v>
      </c>
      <c r="AC39" s="105">
        <f t="shared" si="15"/>
        <v>0</v>
      </c>
      <c r="AD39" s="79">
        <f t="shared" si="16"/>
        <v>0</v>
      </c>
      <c r="AE39" s="79">
        <f t="shared" si="17"/>
        <v>0</v>
      </c>
      <c r="AF39" s="79">
        <f t="shared" si="18"/>
        <v>0</v>
      </c>
      <c r="AG39" s="79">
        <f t="shared" si="19"/>
        <v>0</v>
      </c>
      <c r="AH39" s="79">
        <f t="shared" si="20"/>
        <v>0</v>
      </c>
      <c r="AI39" s="79">
        <f t="shared" si="21"/>
        <v>0</v>
      </c>
      <c r="AJ39" s="79">
        <f t="shared" si="22"/>
        <v>0</v>
      </c>
      <c r="AK39" s="79">
        <f t="shared" si="23"/>
        <v>0</v>
      </c>
      <c r="AL39" s="79">
        <f t="shared" si="24"/>
        <v>0</v>
      </c>
      <c r="AM39" s="79">
        <f t="shared" si="25"/>
        <v>0</v>
      </c>
      <c r="AN39" s="209">
        <f t="shared" si="1"/>
        <v>0</v>
      </c>
      <c r="AO39" s="214">
        <f t="shared" si="26"/>
        <v>0</v>
      </c>
      <c r="AP39" s="68"/>
      <c r="AQ39" s="68"/>
    </row>
    <row r="40" spans="1:43" x14ac:dyDescent="0.25">
      <c r="A40" s="1" t="s">
        <v>66</v>
      </c>
      <c r="B40" t="s">
        <v>67</v>
      </c>
      <c r="C40" s="75">
        <f t="shared" si="2"/>
        <v>4724212.8430769229</v>
      </c>
      <c r="D40" s="76">
        <f t="shared" si="3"/>
        <v>2537653.0099999998</v>
      </c>
      <c r="E40" s="76">
        <f t="shared" si="4"/>
        <v>2581459.3499999996</v>
      </c>
      <c r="F40" s="76">
        <f t="shared" si="5"/>
        <v>2093711.6333333347</v>
      </c>
      <c r="G40" s="76">
        <f t="shared" si="6"/>
        <v>3022970.5000000014</v>
      </c>
      <c r="H40" s="103">
        <f t="shared" si="7"/>
        <v>0.44383326331679301</v>
      </c>
      <c r="I40" s="181">
        <v>2552968.2200000016</v>
      </c>
      <c r="J40" s="181">
        <v>2577737.3499999996</v>
      </c>
      <c r="K40" s="181">
        <v>2482253.4599999986</v>
      </c>
      <c r="L40" s="181">
        <v>2694605.1400000006</v>
      </c>
      <c r="M40" s="181">
        <v>2650627.6100000003</v>
      </c>
      <c r="N40" s="181">
        <v>2399145.299999998</v>
      </c>
      <c r="O40" s="181">
        <v>973705.1</v>
      </c>
      <c r="P40" s="181">
        <v>911436.3</v>
      </c>
      <c r="Q40" s="181">
        <v>4395993.5000000037</v>
      </c>
      <c r="R40" s="181">
        <v>3954435.3000000026</v>
      </c>
      <c r="S40" s="181">
        <v>2500143.66</v>
      </c>
      <c r="T40" s="211">
        <v>2614332.54</v>
      </c>
      <c r="U40" s="213">
        <f t="shared" si="8"/>
        <v>30707383.48</v>
      </c>
      <c r="V40" s="79"/>
      <c r="W40" s="78">
        <f t="shared" si="9"/>
        <v>6.407840367533792</v>
      </c>
      <c r="X40" s="79">
        <f t="shared" si="10"/>
        <v>6.1339526378636027</v>
      </c>
      <c r="Y40" s="79">
        <f t="shared" si="11"/>
        <v>6.3971297338018598</v>
      </c>
      <c r="Z40" s="79">
        <f t="shared" si="12"/>
        <v>5.2820908086361751</v>
      </c>
      <c r="AA40" s="79">
        <f t="shared" si="13"/>
        <v>7.8771054460175485</v>
      </c>
      <c r="AB40" s="217">
        <f t="shared" si="14"/>
        <v>0.49128550253974163</v>
      </c>
      <c r="AC40" s="105">
        <f t="shared" si="15"/>
        <v>6.1525905307247797</v>
      </c>
      <c r="AD40" s="79">
        <f t="shared" si="16"/>
        <v>6.235244452292374</v>
      </c>
      <c r="AE40" s="79">
        <f t="shared" si="17"/>
        <v>6.0137644938245254</v>
      </c>
      <c r="AF40" s="79">
        <f t="shared" si="18"/>
        <v>6.5901618311350694</v>
      </c>
      <c r="AG40" s="79">
        <f t="shared" si="19"/>
        <v>6.5825809279489818</v>
      </c>
      <c r="AH40" s="79">
        <f t="shared" si="20"/>
        <v>6.0122023526109718</v>
      </c>
      <c r="AI40" s="79">
        <f t="shared" si="21"/>
        <v>2.4291978724359709</v>
      </c>
      <c r="AJ40" s="79">
        <f t="shared" si="22"/>
        <v>2.3021358443480699</v>
      </c>
      <c r="AK40" s="79">
        <f t="shared" si="23"/>
        <v>11.202980415142914</v>
      </c>
      <c r="AL40" s="79">
        <f t="shared" si="24"/>
        <v>10.183235048721706</v>
      </c>
      <c r="AM40" s="79">
        <f t="shared" si="25"/>
        <v>6.5122153283530775</v>
      </c>
      <c r="AN40" s="209">
        <f t="shared" si="1"/>
        <v>6.5122153283530775</v>
      </c>
      <c r="AO40" s="214">
        <f t="shared" si="26"/>
        <v>76.728524425891521</v>
      </c>
      <c r="AP40" s="68"/>
      <c r="AQ40" s="68"/>
    </row>
    <row r="41" spans="1:43" x14ac:dyDescent="0.25">
      <c r="A41" s="1" t="s">
        <v>68</v>
      </c>
      <c r="B41" t="s">
        <v>69</v>
      </c>
      <c r="C41" s="75">
        <f t="shared" si="2"/>
        <v>0</v>
      </c>
      <c r="D41" s="76">
        <f t="shared" si="3"/>
        <v>0</v>
      </c>
      <c r="E41" s="76">
        <f t="shared" si="4"/>
        <v>0</v>
      </c>
      <c r="F41" s="76">
        <f t="shared" si="5"/>
        <v>0</v>
      </c>
      <c r="G41" s="76">
        <f t="shared" si="6"/>
        <v>0</v>
      </c>
      <c r="H41" s="103">
        <f t="shared" si="7"/>
        <v>0</v>
      </c>
      <c r="I41" s="181">
        <v>0</v>
      </c>
      <c r="J41" s="181">
        <v>0</v>
      </c>
      <c r="K41" s="181">
        <v>0</v>
      </c>
      <c r="L41" s="181">
        <v>0</v>
      </c>
      <c r="M41" s="181">
        <v>0</v>
      </c>
      <c r="N41" s="181">
        <v>0</v>
      </c>
      <c r="O41" s="181">
        <v>0</v>
      </c>
      <c r="P41" s="181">
        <v>0</v>
      </c>
      <c r="Q41" s="181">
        <v>0</v>
      </c>
      <c r="R41" s="181">
        <v>0</v>
      </c>
      <c r="S41" s="181">
        <v>0</v>
      </c>
      <c r="T41" s="211">
        <v>0</v>
      </c>
      <c r="U41" s="213">
        <f t="shared" si="8"/>
        <v>0</v>
      </c>
      <c r="V41" s="79"/>
      <c r="W41" s="78">
        <f t="shared" si="9"/>
        <v>0</v>
      </c>
      <c r="X41" s="79">
        <f t="shared" si="10"/>
        <v>0</v>
      </c>
      <c r="Y41" s="79">
        <f t="shared" si="11"/>
        <v>0</v>
      </c>
      <c r="Z41" s="79">
        <f t="shared" si="12"/>
        <v>0</v>
      </c>
      <c r="AA41" s="79">
        <f t="shared" si="13"/>
        <v>0</v>
      </c>
      <c r="AB41" s="217">
        <f t="shared" si="14"/>
        <v>0</v>
      </c>
      <c r="AC41" s="105">
        <f t="shared" si="15"/>
        <v>0</v>
      </c>
      <c r="AD41" s="79">
        <f t="shared" si="16"/>
        <v>0</v>
      </c>
      <c r="AE41" s="79">
        <f t="shared" si="17"/>
        <v>0</v>
      </c>
      <c r="AF41" s="79">
        <f t="shared" si="18"/>
        <v>0</v>
      </c>
      <c r="AG41" s="79">
        <f t="shared" si="19"/>
        <v>0</v>
      </c>
      <c r="AH41" s="79">
        <f t="shared" si="20"/>
        <v>0</v>
      </c>
      <c r="AI41" s="79">
        <f t="shared" si="21"/>
        <v>0</v>
      </c>
      <c r="AJ41" s="79">
        <f t="shared" si="22"/>
        <v>0</v>
      </c>
      <c r="AK41" s="79">
        <f t="shared" si="23"/>
        <v>0</v>
      </c>
      <c r="AL41" s="79">
        <f t="shared" si="24"/>
        <v>0</v>
      </c>
      <c r="AM41" s="79">
        <f t="shared" si="25"/>
        <v>0</v>
      </c>
      <c r="AN41" s="209">
        <f t="shared" si="1"/>
        <v>0</v>
      </c>
      <c r="AO41" s="214">
        <f t="shared" si="26"/>
        <v>0</v>
      </c>
      <c r="AP41" s="68"/>
      <c r="AQ41" s="68"/>
    </row>
    <row r="42" spans="1:43" x14ac:dyDescent="0.25">
      <c r="A42" s="1" t="s">
        <v>70</v>
      </c>
      <c r="B42" t="s">
        <v>71</v>
      </c>
      <c r="C42" s="75">
        <f t="shared" si="2"/>
        <v>3864692.4369230769</v>
      </c>
      <c r="D42" s="76">
        <f t="shared" si="3"/>
        <v>2168257.4033333333</v>
      </c>
      <c r="E42" s="76">
        <f t="shared" si="4"/>
        <v>2122739.2066666665</v>
      </c>
      <c r="F42" s="76">
        <f t="shared" si="5"/>
        <v>2066741.1666666667</v>
      </c>
      <c r="G42" s="76">
        <f t="shared" si="6"/>
        <v>2015762.5033333336</v>
      </c>
      <c r="H42" s="103">
        <f t="shared" si="7"/>
        <v>-2.4666205984348676E-2</v>
      </c>
      <c r="I42" s="181">
        <v>2171864.4300000002</v>
      </c>
      <c r="J42" s="181">
        <v>2167122.33</v>
      </c>
      <c r="K42" s="181">
        <v>2165785.4500000002</v>
      </c>
      <c r="L42" s="181">
        <v>2149726.64</v>
      </c>
      <c r="M42" s="181">
        <v>2115063.7000000002</v>
      </c>
      <c r="N42" s="181">
        <v>2103427.2799999998</v>
      </c>
      <c r="O42" s="181">
        <v>2073539.41</v>
      </c>
      <c r="P42" s="181">
        <v>2077222.6199999999</v>
      </c>
      <c r="Q42" s="181">
        <v>2049461.47</v>
      </c>
      <c r="R42" s="181">
        <v>2039216.6300000001</v>
      </c>
      <c r="S42" s="181">
        <v>2007368.44</v>
      </c>
      <c r="T42" s="211">
        <v>2000702.4400000002</v>
      </c>
      <c r="U42" s="213">
        <f t="shared" si="8"/>
        <v>25120500.84</v>
      </c>
      <c r="V42" s="79"/>
      <c r="W42" s="78">
        <f t="shared" si="9"/>
        <v>5.2420017954332891</v>
      </c>
      <c r="X42" s="79">
        <f t="shared" si="10"/>
        <v>5.2410586342313943</v>
      </c>
      <c r="Y42" s="79">
        <f t="shared" si="11"/>
        <v>5.2603726245289533</v>
      </c>
      <c r="Z42" s="79">
        <f t="shared" si="12"/>
        <v>5.2140487479165589</v>
      </c>
      <c r="AA42" s="79">
        <f t="shared" si="13"/>
        <v>5.2525731868322767</v>
      </c>
      <c r="AB42" s="217">
        <f t="shared" si="14"/>
        <v>7.3885843378644006E-3</v>
      </c>
      <c r="AC42" s="105">
        <f t="shared" si="15"/>
        <v>5.2341397833914138</v>
      </c>
      <c r="AD42" s="79">
        <f t="shared" si="16"/>
        <v>5.2420148567779519</v>
      </c>
      <c r="AE42" s="79">
        <f t="shared" si="17"/>
        <v>5.247056293941788</v>
      </c>
      <c r="AF42" s="79">
        <f t="shared" si="18"/>
        <v>5.2575593507189105</v>
      </c>
      <c r="AG42" s="79">
        <f t="shared" si="19"/>
        <v>5.2525590243199822</v>
      </c>
      <c r="AH42" s="79">
        <f t="shared" si="20"/>
        <v>5.2711398685865785</v>
      </c>
      <c r="AI42" s="79">
        <f t="shared" si="21"/>
        <v>5.1730626892928244</v>
      </c>
      <c r="AJ42" s="79">
        <f t="shared" si="22"/>
        <v>5.2467173517146612</v>
      </c>
      <c r="AK42" s="79">
        <f t="shared" si="23"/>
        <v>5.2229551090100532</v>
      </c>
      <c r="AL42" s="79">
        <f t="shared" si="24"/>
        <v>5.2512737428153526</v>
      </c>
      <c r="AM42" s="79">
        <f t="shared" si="25"/>
        <v>5.2286657497994353</v>
      </c>
      <c r="AN42" s="209">
        <f t="shared" si="1"/>
        <v>5.2286657497994353</v>
      </c>
      <c r="AO42" s="214">
        <f t="shared" si="26"/>
        <v>62.855809570168375</v>
      </c>
      <c r="AP42" s="68"/>
      <c r="AQ42" s="68"/>
    </row>
    <row r="43" spans="1:43" x14ac:dyDescent="0.25">
      <c r="A43" s="1" t="s">
        <v>72</v>
      </c>
      <c r="B43" t="s">
        <v>73</v>
      </c>
      <c r="C43" s="75">
        <f t="shared" si="2"/>
        <v>12232888.036923079</v>
      </c>
      <c r="D43" s="76">
        <f t="shared" si="3"/>
        <v>6863131.1500000013</v>
      </c>
      <c r="E43" s="76">
        <f t="shared" si="4"/>
        <v>6719022.8000000007</v>
      </c>
      <c r="F43" s="76">
        <f t="shared" si="5"/>
        <v>6541884.3399999999</v>
      </c>
      <c r="G43" s="76">
        <f t="shared" si="6"/>
        <v>6380552.4566666661</v>
      </c>
      <c r="H43" s="103">
        <f t="shared" si="7"/>
        <v>-2.4661378121113919E-2</v>
      </c>
      <c r="I43" s="181">
        <v>6874453.6200000001</v>
      </c>
      <c r="J43" s="181">
        <v>6859913.9299999997</v>
      </c>
      <c r="K43" s="181">
        <v>6855025.9000000004</v>
      </c>
      <c r="L43" s="181">
        <v>6804591.6900000004</v>
      </c>
      <c r="M43" s="181">
        <v>6694599.7400000012</v>
      </c>
      <c r="N43" s="181">
        <v>6657876.9699999997</v>
      </c>
      <c r="O43" s="181">
        <v>6563402.4299999997</v>
      </c>
      <c r="P43" s="181">
        <v>6575120.1399999997</v>
      </c>
      <c r="Q43" s="181">
        <v>6487130.4500000002</v>
      </c>
      <c r="R43" s="181">
        <v>6454366.4199999999</v>
      </c>
      <c r="S43" s="181">
        <v>6353925.0300000003</v>
      </c>
      <c r="T43" s="211">
        <v>6333365.9199999999</v>
      </c>
      <c r="U43" s="213">
        <f t="shared" si="8"/>
        <v>79513772.24000001</v>
      </c>
      <c r="V43" s="79"/>
      <c r="W43" s="78">
        <f t="shared" si="9"/>
        <v>16.592477176253372</v>
      </c>
      <c r="X43" s="79">
        <f t="shared" si="10"/>
        <v>16.589392346255558</v>
      </c>
      <c r="Y43" s="79">
        <f t="shared" si="11"/>
        <v>16.650450271848221</v>
      </c>
      <c r="Z43" s="79">
        <f t="shared" si="12"/>
        <v>16.504100466051881</v>
      </c>
      <c r="AA43" s="79">
        <f t="shared" si="13"/>
        <v>16.626124702510204</v>
      </c>
      <c r="AB43" s="217">
        <f t="shared" si="14"/>
        <v>7.3935708710281215E-3</v>
      </c>
      <c r="AC43" s="105">
        <f t="shared" si="15"/>
        <v>16.567263906762872</v>
      </c>
      <c r="AD43" s="79">
        <f t="shared" si="16"/>
        <v>16.593327584455292</v>
      </c>
      <c r="AE43" s="79">
        <f t="shared" si="17"/>
        <v>16.607696202654314</v>
      </c>
      <c r="AF43" s="79">
        <f t="shared" si="18"/>
        <v>16.641904138836782</v>
      </c>
      <c r="AG43" s="79">
        <f t="shared" si="19"/>
        <v>16.625400113739936</v>
      </c>
      <c r="AH43" s="79">
        <f t="shared" si="20"/>
        <v>16.684484921537866</v>
      </c>
      <c r="AI43" s="79">
        <f t="shared" si="21"/>
        <v>16.374365522884784</v>
      </c>
      <c r="AJ43" s="79">
        <f t="shared" si="22"/>
        <v>16.607655142974775</v>
      </c>
      <c r="AK43" s="79">
        <f t="shared" si="23"/>
        <v>16.532143503357588</v>
      </c>
      <c r="AL43" s="79">
        <f t="shared" si="24"/>
        <v>16.620914330153891</v>
      </c>
      <c r="AM43" s="79">
        <f t="shared" si="25"/>
        <v>16.550300143781453</v>
      </c>
      <c r="AN43" s="209">
        <f t="shared" si="1"/>
        <v>16.550300143781453</v>
      </c>
      <c r="AO43" s="214">
        <f t="shared" si="26"/>
        <v>198.95575565492095</v>
      </c>
      <c r="AP43" s="68"/>
      <c r="AQ43" s="68"/>
    </row>
    <row r="44" spans="1:43" x14ac:dyDescent="0.25">
      <c r="A44" s="1" t="s">
        <v>74</v>
      </c>
      <c r="B44" t="s">
        <v>75</v>
      </c>
      <c r="C44" s="75">
        <f t="shared" si="2"/>
        <v>33030551.423076928</v>
      </c>
      <c r="D44" s="76">
        <f t="shared" si="3"/>
        <v>20123913.816666666</v>
      </c>
      <c r="E44" s="76">
        <f t="shared" si="4"/>
        <v>16965204.246666666</v>
      </c>
      <c r="F44" s="76">
        <f t="shared" si="5"/>
        <v>17161777.266666666</v>
      </c>
      <c r="G44" s="76">
        <f t="shared" si="6"/>
        <v>17315299.420000002</v>
      </c>
      <c r="H44" s="103">
        <f t="shared" si="7"/>
        <v>8.9455859348275268E-3</v>
      </c>
      <c r="I44" s="181">
        <v>26648965.650000002</v>
      </c>
      <c r="J44" s="181">
        <v>16854697.850000001</v>
      </c>
      <c r="K44" s="181">
        <v>16868077.949999999</v>
      </c>
      <c r="L44" s="181">
        <v>16385103.239999998</v>
      </c>
      <c r="M44" s="181">
        <v>20341782.039999999</v>
      </c>
      <c r="N44" s="181">
        <v>14168727.460000001</v>
      </c>
      <c r="O44" s="181">
        <v>12816546.67</v>
      </c>
      <c r="P44" s="181">
        <v>17706609.41</v>
      </c>
      <c r="Q44" s="181">
        <v>20962175.720000003</v>
      </c>
      <c r="R44" s="181">
        <v>18949240.43</v>
      </c>
      <c r="S44" s="181">
        <v>15742275.02</v>
      </c>
      <c r="T44" s="211">
        <v>17254382.809999999</v>
      </c>
      <c r="U44" s="213">
        <f t="shared" si="8"/>
        <v>214698584.25000003</v>
      </c>
      <c r="V44" s="79"/>
      <c r="W44" s="78">
        <f t="shared" si="9"/>
        <v>44.802067095867883</v>
      </c>
      <c r="X44" s="79">
        <f t="shared" si="10"/>
        <v>48.643031081653795</v>
      </c>
      <c r="Y44" s="79">
        <f t="shared" si="11"/>
        <v>42.041573316416127</v>
      </c>
      <c r="Z44" s="79">
        <f t="shared" si="12"/>
        <v>43.296347270039305</v>
      </c>
      <c r="AA44" s="79">
        <f t="shared" si="13"/>
        <v>45.119341839659519</v>
      </c>
      <c r="AB44" s="217">
        <f t="shared" si="14"/>
        <v>4.2105043140249154E-2</v>
      </c>
      <c r="AC44" s="105">
        <f t="shared" si="15"/>
        <v>64.223350853854285</v>
      </c>
      <c r="AD44" s="79">
        <f t="shared" si="16"/>
        <v>40.76953816271341</v>
      </c>
      <c r="AE44" s="79">
        <f t="shared" si="17"/>
        <v>40.866353855248299</v>
      </c>
      <c r="AF44" s="79">
        <f t="shared" si="18"/>
        <v>40.072840494713645</v>
      </c>
      <c r="AG44" s="79">
        <f t="shared" si="19"/>
        <v>50.516876075624637</v>
      </c>
      <c r="AH44" s="79">
        <f t="shared" si="20"/>
        <v>35.506501656450638</v>
      </c>
      <c r="AI44" s="79">
        <f t="shared" si="21"/>
        <v>31.974699426695341</v>
      </c>
      <c r="AJ44" s="79">
        <f t="shared" si="22"/>
        <v>44.723937596770973</v>
      </c>
      <c r="AK44" s="79">
        <f t="shared" si="23"/>
        <v>53.42110811809529</v>
      </c>
      <c r="AL44" s="79">
        <f t="shared" si="24"/>
        <v>48.796997460909331</v>
      </c>
      <c r="AM44" s="79">
        <f t="shared" si="25"/>
        <v>41.004477594057029</v>
      </c>
      <c r="AN44" s="209">
        <f t="shared" si="1"/>
        <v>41.004477594057029</v>
      </c>
      <c r="AO44" s="214">
        <f t="shared" si="26"/>
        <v>532.88115888918992</v>
      </c>
      <c r="AP44" s="68"/>
      <c r="AQ44" s="68"/>
    </row>
    <row r="45" spans="1:43" x14ac:dyDescent="0.25">
      <c r="A45" s="1" t="s">
        <v>76</v>
      </c>
      <c r="B45" t="s">
        <v>77</v>
      </c>
      <c r="C45" s="75">
        <f t="shared" si="2"/>
        <v>5376090.7030769233</v>
      </c>
      <c r="D45" s="76">
        <f t="shared" si="3"/>
        <v>2838249.3766666665</v>
      </c>
      <c r="E45" s="76">
        <f t="shared" si="4"/>
        <v>3159331.2100000004</v>
      </c>
      <c r="F45" s="76">
        <f t="shared" si="5"/>
        <v>2923430.1566666663</v>
      </c>
      <c r="G45" s="76">
        <f t="shared" si="6"/>
        <v>2727185.78</v>
      </c>
      <c r="H45" s="103">
        <f t="shared" si="7"/>
        <v>-6.7128122154430703E-2</v>
      </c>
      <c r="I45" s="181">
        <v>2879569.84</v>
      </c>
      <c r="J45" s="181">
        <v>2761779.42</v>
      </c>
      <c r="K45" s="181">
        <v>2873398.87</v>
      </c>
      <c r="L45" s="181">
        <v>3368590.46</v>
      </c>
      <c r="M45" s="181">
        <v>3260667.77</v>
      </c>
      <c r="N45" s="181">
        <v>2848735.4</v>
      </c>
      <c r="O45" s="181">
        <v>2976551.11</v>
      </c>
      <c r="P45" s="181">
        <v>2483182.5699999998</v>
      </c>
      <c r="Q45" s="181">
        <v>3310556.79</v>
      </c>
      <c r="R45" s="181">
        <v>3022815.67</v>
      </c>
      <c r="S45" s="181">
        <v>2724056.48</v>
      </c>
      <c r="T45" s="211">
        <v>2434685.19</v>
      </c>
      <c r="U45" s="213">
        <f t="shared" si="8"/>
        <v>34944589.57</v>
      </c>
      <c r="V45" s="79"/>
      <c r="W45" s="78">
        <f t="shared" si="9"/>
        <v>7.2920361912107241</v>
      </c>
      <c r="X45" s="79">
        <f t="shared" si="10"/>
        <v>6.8605468053803103</v>
      </c>
      <c r="Y45" s="79">
        <f t="shared" si="11"/>
        <v>7.8291574192013567</v>
      </c>
      <c r="Z45" s="79">
        <f t="shared" si="12"/>
        <v>7.3753344607606515</v>
      </c>
      <c r="AA45" s="79">
        <f t="shared" si="13"/>
        <v>7.1063644054547028</v>
      </c>
      <c r="AB45" s="217">
        <f t="shared" si="14"/>
        <v>-3.6468862088487382E-2</v>
      </c>
      <c r="AC45" s="105">
        <f t="shared" si="15"/>
        <v>6.9396923907437662</v>
      </c>
      <c r="AD45" s="79">
        <f t="shared" si="16"/>
        <v>6.6804206437130818</v>
      </c>
      <c r="AE45" s="79">
        <f t="shared" si="17"/>
        <v>6.961393902539478</v>
      </c>
      <c r="AF45" s="79">
        <f t="shared" si="18"/>
        <v>8.2385192341085354</v>
      </c>
      <c r="AG45" s="79">
        <f t="shared" si="19"/>
        <v>8.0975574970261235</v>
      </c>
      <c r="AH45" s="79">
        <f t="shared" si="20"/>
        <v>7.1388646922911141</v>
      </c>
      <c r="AI45" s="79">
        <f t="shared" si="21"/>
        <v>7.4258947843745791</v>
      </c>
      <c r="AJ45" s="79">
        <f t="shared" si="22"/>
        <v>6.272104372469431</v>
      </c>
      <c r="AK45" s="79">
        <f t="shared" si="23"/>
        <v>8.4367965697829987</v>
      </c>
      <c r="AL45" s="79">
        <f t="shared" si="24"/>
        <v>7.7841815939103025</v>
      </c>
      <c r="AM45" s="79">
        <f t="shared" si="25"/>
        <v>7.0954492128486439</v>
      </c>
      <c r="AN45" s="209">
        <f t="shared" si="1"/>
        <v>7.0954492128486439</v>
      </c>
      <c r="AO45" s="214">
        <f t="shared" si="26"/>
        <v>88.166324106656717</v>
      </c>
      <c r="AP45" s="68"/>
      <c r="AQ45" s="68"/>
    </row>
    <row r="46" spans="1:43" x14ac:dyDescent="0.25">
      <c r="A46" s="1" t="s">
        <v>78</v>
      </c>
      <c r="B46" t="s">
        <v>79</v>
      </c>
      <c r="C46" s="75">
        <f t="shared" si="2"/>
        <v>85365.946153846133</v>
      </c>
      <c r="D46" s="76">
        <f t="shared" si="3"/>
        <v>41611.68</v>
      </c>
      <c r="E46" s="76">
        <f t="shared" si="4"/>
        <v>49436.776666666672</v>
      </c>
      <c r="F46" s="76">
        <f t="shared" si="5"/>
        <v>50015.453333333338</v>
      </c>
      <c r="G46" s="76">
        <f t="shared" si="6"/>
        <v>43895.639999999992</v>
      </c>
      <c r="H46" s="103">
        <f t="shared" si="7"/>
        <v>-0.12235844974846466</v>
      </c>
      <c r="I46" s="181">
        <v>47662.55</v>
      </c>
      <c r="J46" s="181">
        <v>38080.82</v>
      </c>
      <c r="K46" s="181">
        <v>39091.67</v>
      </c>
      <c r="L46" s="181">
        <v>33371.75</v>
      </c>
      <c r="M46" s="181">
        <v>60999.6</v>
      </c>
      <c r="N46" s="181">
        <v>53938.98</v>
      </c>
      <c r="O46" s="181">
        <v>44324.11</v>
      </c>
      <c r="P46" s="181">
        <v>40781.9</v>
      </c>
      <c r="Q46" s="181">
        <v>64940.35</v>
      </c>
      <c r="R46" s="181">
        <v>48339.360000000001</v>
      </c>
      <c r="S46" s="181">
        <v>50698.92</v>
      </c>
      <c r="T46" s="211">
        <v>32648.639999999999</v>
      </c>
      <c r="U46" s="213">
        <f t="shared" si="8"/>
        <v>554878.64999999991</v>
      </c>
      <c r="V46" s="79"/>
      <c r="W46" s="78">
        <f t="shared" si="9"/>
        <v>0.11578888884715401</v>
      </c>
      <c r="X46" s="79">
        <f t="shared" si="10"/>
        <v>0.10058273266522604</v>
      </c>
      <c r="Y46" s="79">
        <f t="shared" si="11"/>
        <v>0.12250956961908209</v>
      </c>
      <c r="Z46" s="79">
        <f t="shared" si="12"/>
        <v>0.12618077969083488</v>
      </c>
      <c r="AA46" s="79">
        <f t="shared" si="13"/>
        <v>0.11438106488317551</v>
      </c>
      <c r="AB46" s="217">
        <f t="shared" si="14"/>
        <v>-9.3514359608260073E-2</v>
      </c>
      <c r="AC46" s="105">
        <f t="shared" si="15"/>
        <v>0.11486557157385852</v>
      </c>
      <c r="AD46" s="79">
        <f t="shared" si="16"/>
        <v>9.211303922944071E-2</v>
      </c>
      <c r="AE46" s="79">
        <f t="shared" si="17"/>
        <v>9.4707531216536398E-2</v>
      </c>
      <c r="AF46" s="79">
        <f t="shared" si="18"/>
        <v>8.1616868395115477E-2</v>
      </c>
      <c r="AG46" s="79">
        <f t="shared" si="19"/>
        <v>0.15148669019278671</v>
      </c>
      <c r="AH46" s="79">
        <f t="shared" si="20"/>
        <v>0.13516983004465652</v>
      </c>
      <c r="AI46" s="79">
        <f t="shared" si="21"/>
        <v>0.11057971629153215</v>
      </c>
      <c r="AJ46" s="79">
        <f t="shared" si="22"/>
        <v>0.10300826705126684</v>
      </c>
      <c r="AK46" s="79">
        <f t="shared" si="23"/>
        <v>0.16549739420736756</v>
      </c>
      <c r="AL46" s="79">
        <f t="shared" si="24"/>
        <v>0.12448074823345213</v>
      </c>
      <c r="AM46" s="79">
        <f t="shared" si="25"/>
        <v>0.13205732503985246</v>
      </c>
      <c r="AN46" s="209">
        <f t="shared" si="1"/>
        <v>0.13205732503985246</v>
      </c>
      <c r="AO46" s="214">
        <f t="shared" si="26"/>
        <v>1.4376403065157182</v>
      </c>
      <c r="AP46" s="68"/>
      <c r="AQ46" s="68"/>
    </row>
    <row r="47" spans="1:43" x14ac:dyDescent="0.25">
      <c r="A47" s="1" t="s">
        <v>80</v>
      </c>
      <c r="B47" t="s">
        <v>81</v>
      </c>
      <c r="C47" s="75">
        <f t="shared" si="2"/>
        <v>6357.8246153846139</v>
      </c>
      <c r="D47" s="76">
        <f t="shared" si="3"/>
        <v>6770.6766666666663</v>
      </c>
      <c r="E47" s="76">
        <f t="shared" si="4"/>
        <v>5047.3166666666666</v>
      </c>
      <c r="F47" s="76">
        <f t="shared" si="5"/>
        <v>1470.2900000000002</v>
      </c>
      <c r="G47" s="76">
        <f t="shared" si="6"/>
        <v>487.00333333333333</v>
      </c>
      <c r="H47" s="103">
        <f t="shared" si="7"/>
        <v>-0.66877056000290191</v>
      </c>
      <c r="I47" s="181">
        <v>8655</v>
      </c>
      <c r="J47" s="181">
        <v>7452.68</v>
      </c>
      <c r="K47" s="181">
        <v>4204.3500000000004</v>
      </c>
      <c r="L47" s="181">
        <v>6159.27</v>
      </c>
      <c r="M47" s="181">
        <v>5237.32</v>
      </c>
      <c r="N47" s="181">
        <v>3745.36</v>
      </c>
      <c r="O47" s="181">
        <v>2281.34</v>
      </c>
      <c r="P47" s="181">
        <v>1465.14</v>
      </c>
      <c r="Q47" s="181">
        <v>664.39</v>
      </c>
      <c r="R47" s="181">
        <v>227.7</v>
      </c>
      <c r="S47" s="181">
        <v>631.04999999999995</v>
      </c>
      <c r="T47" s="211">
        <v>602.26</v>
      </c>
      <c r="U47" s="213">
        <f t="shared" si="8"/>
        <v>41325.859999999993</v>
      </c>
      <c r="V47" s="79"/>
      <c r="W47" s="78">
        <f t="shared" si="9"/>
        <v>8.6236430434889662E-3</v>
      </c>
      <c r="X47" s="79">
        <f t="shared" si="10"/>
        <v>1.6365913635931473E-2</v>
      </c>
      <c r="Y47" s="79">
        <f t="shared" si="11"/>
        <v>1.2507785382809545E-2</v>
      </c>
      <c r="Z47" s="79">
        <f t="shared" si="12"/>
        <v>3.7093003503378083E-3</v>
      </c>
      <c r="AA47" s="79">
        <f t="shared" si="13"/>
        <v>1.2690089464084079E-3</v>
      </c>
      <c r="AB47" s="217">
        <f t="shared" si="14"/>
        <v>-0.65788455327085105</v>
      </c>
      <c r="AC47" s="105">
        <f t="shared" si="15"/>
        <v>2.085833682779762E-2</v>
      </c>
      <c r="AD47" s="79">
        <f t="shared" si="16"/>
        <v>1.8027159215701454E-2</v>
      </c>
      <c r="AE47" s="79">
        <f t="shared" si="17"/>
        <v>1.01858940503244E-2</v>
      </c>
      <c r="AF47" s="79">
        <f t="shared" si="18"/>
        <v>1.5063649014510265E-2</v>
      </c>
      <c r="AG47" s="79">
        <f t="shared" si="19"/>
        <v>1.300638483335113E-2</v>
      </c>
      <c r="AH47" s="79">
        <f t="shared" si="20"/>
        <v>9.3857850974574369E-3</v>
      </c>
      <c r="AI47" s="79">
        <f t="shared" si="21"/>
        <v>5.6914832574083037E-3</v>
      </c>
      <c r="AJ47" s="79">
        <f t="shared" si="22"/>
        <v>3.7006988979790814E-3</v>
      </c>
      <c r="AK47" s="79">
        <f t="shared" si="23"/>
        <v>1.6931663247492959E-3</v>
      </c>
      <c r="AL47" s="79">
        <f t="shared" si="24"/>
        <v>5.8635998434313256E-4</v>
      </c>
      <c r="AM47" s="79">
        <f t="shared" si="25"/>
        <v>1.6437189385178005E-3</v>
      </c>
      <c r="AN47" s="209">
        <f t="shared" si="1"/>
        <v>1.6437189385178005E-3</v>
      </c>
      <c r="AO47" s="214">
        <f t="shared" si="26"/>
        <v>0.10148635538065773</v>
      </c>
      <c r="AP47" s="68"/>
      <c r="AQ47" s="68"/>
    </row>
    <row r="48" spans="1:43" x14ac:dyDescent="0.25">
      <c r="A48" s="1" t="s">
        <v>82</v>
      </c>
      <c r="B48" t="s">
        <v>83</v>
      </c>
      <c r="C48" s="75">
        <f t="shared" si="2"/>
        <v>2057230.0892307693</v>
      </c>
      <c r="D48" s="76">
        <f t="shared" si="3"/>
        <v>1274444.8099999998</v>
      </c>
      <c r="E48" s="76">
        <f t="shared" si="4"/>
        <v>1095153.3033333335</v>
      </c>
      <c r="F48" s="76">
        <f t="shared" si="5"/>
        <v>1088404.6600000001</v>
      </c>
      <c r="G48" s="76">
        <f t="shared" si="6"/>
        <v>999329.08666666655</v>
      </c>
      <c r="H48" s="103">
        <f t="shared" si="7"/>
        <v>-8.1840492426165826E-2</v>
      </c>
      <c r="I48" s="181">
        <v>1649333.4</v>
      </c>
      <c r="J48" s="181">
        <v>1172296.31</v>
      </c>
      <c r="K48" s="181">
        <v>1001704.72</v>
      </c>
      <c r="L48" s="181">
        <v>1190566.58</v>
      </c>
      <c r="M48" s="181">
        <v>1026729.16</v>
      </c>
      <c r="N48" s="181">
        <v>1068164.17</v>
      </c>
      <c r="O48" s="181">
        <v>1123390.8500000001</v>
      </c>
      <c r="P48" s="181">
        <v>967215.04</v>
      </c>
      <c r="Q48" s="181">
        <v>1174608.0900000001</v>
      </c>
      <c r="R48" s="181">
        <v>977296.36</v>
      </c>
      <c r="S48" s="181">
        <v>1038884.42</v>
      </c>
      <c r="T48" s="211">
        <v>981806.48</v>
      </c>
      <c r="U48" s="213">
        <f t="shared" si="8"/>
        <v>13371995.58</v>
      </c>
      <c r="V48" s="79"/>
      <c r="W48" s="78">
        <f t="shared" si="9"/>
        <v>2.7903912141461116</v>
      </c>
      <c r="X48" s="79">
        <f t="shared" si="10"/>
        <v>3.0805567480287928</v>
      </c>
      <c r="Y48" s="79">
        <f t="shared" si="11"/>
        <v>2.7139058997094012</v>
      </c>
      <c r="Z48" s="79">
        <f t="shared" si="12"/>
        <v>2.7458663166091744</v>
      </c>
      <c r="AA48" s="79">
        <f t="shared" si="13"/>
        <v>2.6040017892816811</v>
      </c>
      <c r="AB48" s="217">
        <f t="shared" si="14"/>
        <v>-5.1664761124525324E-2</v>
      </c>
      <c r="AC48" s="105">
        <f t="shared" si="15"/>
        <v>3.9748528710036579</v>
      </c>
      <c r="AD48" s="79">
        <f t="shared" si="16"/>
        <v>2.8356473414059518</v>
      </c>
      <c r="AE48" s="79">
        <f t="shared" si="17"/>
        <v>2.4268336717042751</v>
      </c>
      <c r="AF48" s="79">
        <f t="shared" si="18"/>
        <v>2.9117536801481112</v>
      </c>
      <c r="AG48" s="79">
        <f t="shared" si="19"/>
        <v>2.5497839686296326</v>
      </c>
      <c r="AH48" s="79">
        <f t="shared" si="20"/>
        <v>2.6767945800734751</v>
      </c>
      <c r="AI48" s="79">
        <f t="shared" si="21"/>
        <v>2.8026336338733744</v>
      </c>
      <c r="AJ48" s="79">
        <f t="shared" si="22"/>
        <v>2.4430236241156429</v>
      </c>
      <c r="AK48" s="79">
        <f t="shared" si="23"/>
        <v>2.9934328673912769</v>
      </c>
      <c r="AL48" s="79">
        <f t="shared" si="24"/>
        <v>2.5166775509363219</v>
      </c>
      <c r="AM48" s="79">
        <f t="shared" si="25"/>
        <v>2.7060201189843611</v>
      </c>
      <c r="AN48" s="209">
        <f t="shared" si="1"/>
        <v>2.7060201189843611</v>
      </c>
      <c r="AO48" s="214">
        <f t="shared" si="26"/>
        <v>33.54347402725044</v>
      </c>
      <c r="AP48" s="68"/>
      <c r="AQ48" s="68"/>
    </row>
    <row r="49" spans="1:43" x14ac:dyDescent="0.25">
      <c r="A49" s="1" t="s">
        <v>84</v>
      </c>
      <c r="B49" t="s">
        <v>85</v>
      </c>
      <c r="C49" s="75">
        <f t="shared" si="2"/>
        <v>1030871.9938461538</v>
      </c>
      <c r="D49" s="76">
        <f t="shared" si="3"/>
        <v>592972.04999999993</v>
      </c>
      <c r="E49" s="76">
        <f t="shared" si="4"/>
        <v>593428.47333333327</v>
      </c>
      <c r="F49" s="76">
        <f t="shared" si="5"/>
        <v>543165.67000000004</v>
      </c>
      <c r="G49" s="76">
        <f t="shared" si="6"/>
        <v>503989.79333333328</v>
      </c>
      <c r="H49" s="103">
        <f t="shared" si="7"/>
        <v>-7.2125097056790724E-2</v>
      </c>
      <c r="I49" s="181">
        <v>602303.52</v>
      </c>
      <c r="J49" s="181">
        <v>587470.28</v>
      </c>
      <c r="K49" s="181">
        <v>589142.35</v>
      </c>
      <c r="L49" s="181">
        <v>653998.48</v>
      </c>
      <c r="M49" s="181">
        <v>797936.52</v>
      </c>
      <c r="N49" s="181">
        <v>328350.42</v>
      </c>
      <c r="O49" s="181">
        <v>766745.55</v>
      </c>
      <c r="P49" s="181">
        <v>515655.06</v>
      </c>
      <c r="Q49" s="181">
        <v>347096.4</v>
      </c>
      <c r="R49" s="181">
        <v>308961.49</v>
      </c>
      <c r="S49" s="181">
        <v>512546</v>
      </c>
      <c r="T49" s="211">
        <v>690461.89</v>
      </c>
      <c r="U49" s="213">
        <f t="shared" si="8"/>
        <v>6700667.96</v>
      </c>
      <c r="V49" s="79"/>
      <c r="W49" s="78">
        <f t="shared" si="9"/>
        <v>1.3982568938670219</v>
      </c>
      <c r="X49" s="79">
        <f t="shared" si="10"/>
        <v>1.4333175008339254</v>
      </c>
      <c r="Y49" s="79">
        <f t="shared" si="11"/>
        <v>1.4705786212148995</v>
      </c>
      <c r="Z49" s="79">
        <f t="shared" si="12"/>
        <v>1.3703178352722731</v>
      </c>
      <c r="AA49" s="79">
        <f t="shared" si="13"/>
        <v>1.3132714149222615</v>
      </c>
      <c r="AB49" s="217">
        <f t="shared" si="14"/>
        <v>-4.1630064851835534E-2</v>
      </c>
      <c r="AC49" s="105">
        <f t="shared" si="15"/>
        <v>1.4515366484954524</v>
      </c>
      <c r="AD49" s="79">
        <f t="shared" si="16"/>
        <v>1.4210217360805393</v>
      </c>
      <c r="AE49" s="79">
        <f t="shared" si="17"/>
        <v>1.427317316031999</v>
      </c>
      <c r="AF49" s="79">
        <f t="shared" si="18"/>
        <v>1.5994758402770475</v>
      </c>
      <c r="AG49" s="79">
        <f t="shared" si="19"/>
        <v>1.9815992629255004</v>
      </c>
      <c r="AH49" s="79">
        <f t="shared" si="20"/>
        <v>0.82283851986988965</v>
      </c>
      <c r="AI49" s="79">
        <f t="shared" si="21"/>
        <v>1.912875529520949</v>
      </c>
      <c r="AJ49" s="79">
        <f t="shared" si="22"/>
        <v>1.3024585447666004</v>
      </c>
      <c r="AK49" s="79">
        <f t="shared" si="23"/>
        <v>0.88455867174658198</v>
      </c>
      <c r="AL49" s="79">
        <f t="shared" si="24"/>
        <v>0.79561991409324073</v>
      </c>
      <c r="AM49" s="79">
        <f t="shared" si="25"/>
        <v>1.3350472499192532</v>
      </c>
      <c r="AN49" s="209">
        <f t="shared" si="1"/>
        <v>1.3350472499192532</v>
      </c>
      <c r="AO49" s="214">
        <f t="shared" si="26"/>
        <v>16.269396483646304</v>
      </c>
      <c r="AP49" s="68"/>
      <c r="AQ49" s="68"/>
    </row>
    <row r="50" spans="1:43" x14ac:dyDescent="0.25">
      <c r="A50" s="1" t="s">
        <v>86</v>
      </c>
      <c r="B50" t="s">
        <v>87</v>
      </c>
      <c r="C50" s="75">
        <f t="shared" si="2"/>
        <v>962741.14153846144</v>
      </c>
      <c r="D50" s="76">
        <f t="shared" si="3"/>
        <v>497086.08666666661</v>
      </c>
      <c r="E50" s="76">
        <f t="shared" si="4"/>
        <v>532647.15333333332</v>
      </c>
      <c r="F50" s="76">
        <f t="shared" si="5"/>
        <v>529929.92666666675</v>
      </c>
      <c r="G50" s="76">
        <f t="shared" si="6"/>
        <v>526275.97333333327</v>
      </c>
      <c r="H50" s="103">
        <f t="shared" si="7"/>
        <v>-6.8951632083082389E-3</v>
      </c>
      <c r="I50" s="181">
        <v>492615.24</v>
      </c>
      <c r="J50" s="181">
        <v>490380.16</v>
      </c>
      <c r="K50" s="181">
        <v>508262.86</v>
      </c>
      <c r="L50" s="181">
        <v>542144.11</v>
      </c>
      <c r="M50" s="181">
        <v>536468.04</v>
      </c>
      <c r="N50" s="181">
        <v>519329.31</v>
      </c>
      <c r="O50" s="181">
        <v>513829.09</v>
      </c>
      <c r="P50" s="181">
        <v>468754.02</v>
      </c>
      <c r="Q50" s="181">
        <v>607206.67000000004</v>
      </c>
      <c r="R50" s="181">
        <v>592692.6</v>
      </c>
      <c r="S50" s="181">
        <v>519766.76</v>
      </c>
      <c r="T50" s="211">
        <v>466368.56</v>
      </c>
      <c r="U50" s="213">
        <f t="shared" si="8"/>
        <v>6257817.419999999</v>
      </c>
      <c r="V50" s="79"/>
      <c r="W50" s="78">
        <f t="shared" si="9"/>
        <v>1.3058453874016673</v>
      </c>
      <c r="X50" s="79">
        <f t="shared" si="10"/>
        <v>1.2015443011865108</v>
      </c>
      <c r="Y50" s="79">
        <f t="shared" si="11"/>
        <v>1.3199560714421419</v>
      </c>
      <c r="Z50" s="79">
        <f t="shared" si="12"/>
        <v>1.336926227233509</v>
      </c>
      <c r="AA50" s="79">
        <f t="shared" si="13"/>
        <v>1.3713436289411967</v>
      </c>
      <c r="AB50" s="217">
        <f t="shared" si="14"/>
        <v>2.5743680546163987E-2</v>
      </c>
      <c r="AC50" s="105">
        <f t="shared" si="15"/>
        <v>1.1871905953121158</v>
      </c>
      <c r="AD50" s="79">
        <f t="shared" si="16"/>
        <v>1.1861721180221279</v>
      </c>
      <c r="AE50" s="79">
        <f t="shared" si="17"/>
        <v>1.2313702811789844</v>
      </c>
      <c r="AF50" s="79">
        <f t="shared" si="18"/>
        <v>1.3259150172543246</v>
      </c>
      <c r="AG50" s="79">
        <f t="shared" si="19"/>
        <v>1.3322672242737905</v>
      </c>
      <c r="AH50" s="79">
        <f t="shared" si="20"/>
        <v>1.3014271788214893</v>
      </c>
      <c r="AI50" s="79">
        <f t="shared" si="21"/>
        <v>1.2818999635759443</v>
      </c>
      <c r="AJ50" s="79">
        <f t="shared" si="22"/>
        <v>1.1839943522375092</v>
      </c>
      <c r="AK50" s="79">
        <f t="shared" si="23"/>
        <v>1.5474373271830681</v>
      </c>
      <c r="AL50" s="79">
        <f t="shared" si="24"/>
        <v>1.5262680002472135</v>
      </c>
      <c r="AM50" s="79">
        <f t="shared" si="25"/>
        <v>1.3538554267079257</v>
      </c>
      <c r="AN50" s="209">
        <f t="shared" si="1"/>
        <v>1.3538554267079257</v>
      </c>
      <c r="AO50" s="214">
        <f t="shared" si="26"/>
        <v>15.811652911522417</v>
      </c>
      <c r="AP50" s="68"/>
      <c r="AQ50" s="68"/>
    </row>
    <row r="51" spans="1:43" ht="9.75" customHeight="1" x14ac:dyDescent="0.25">
      <c r="B51"/>
      <c r="C51" s="78"/>
      <c r="D51" s="79"/>
      <c r="E51" s="79"/>
      <c r="F51" s="79"/>
      <c r="G51" s="79"/>
      <c r="H51" s="103"/>
      <c r="I51" s="79"/>
      <c r="J51" s="79"/>
      <c r="K51" s="79"/>
      <c r="L51" s="79"/>
      <c r="M51" s="79"/>
      <c r="N51" s="80"/>
      <c r="O51" s="79"/>
      <c r="P51" s="79"/>
      <c r="Q51" s="79"/>
      <c r="R51" s="79"/>
      <c r="S51" s="79"/>
      <c r="T51" s="209"/>
      <c r="U51" s="85"/>
      <c r="V51" s="79"/>
      <c r="W51" s="78"/>
      <c r="X51" s="79"/>
      <c r="Y51" s="79"/>
      <c r="Z51" s="79"/>
      <c r="AA51" s="79"/>
      <c r="AB51" s="149"/>
      <c r="AC51" s="105"/>
      <c r="AD51" s="79"/>
      <c r="AE51" s="79"/>
      <c r="AF51" s="79"/>
      <c r="AG51" s="79"/>
      <c r="AH51" s="80"/>
      <c r="AI51" s="79"/>
      <c r="AJ51" s="79"/>
      <c r="AK51" s="79"/>
      <c r="AL51" s="79"/>
      <c r="AM51" s="79"/>
      <c r="AN51" s="209"/>
      <c r="AO51" s="85"/>
      <c r="AP51" s="68"/>
      <c r="AQ51" s="68"/>
    </row>
    <row r="52" spans="1:43" x14ac:dyDescent="0.25">
      <c r="B52" s="13" t="s">
        <v>88</v>
      </c>
      <c r="C52" s="106">
        <f>AVERAGE(I52:U52)</f>
        <v>360671992.78307694</v>
      </c>
      <c r="D52" s="101">
        <f>IF(I52=" "," ",IFERROR(AVERAGE($I52:$K52),0))</f>
        <v>200641057.31666669</v>
      </c>
      <c r="E52" s="101">
        <f>IF(L52=" "," ",IFERROR(AVERAGE($L52:$N52),0))</f>
        <v>187276843.20666671</v>
      </c>
      <c r="F52" s="101">
        <f>IF(O52=" "," ",IFERROR(AVERAGE($O52:$Q52),0))</f>
        <v>190616075.5333333</v>
      </c>
      <c r="G52" s="101">
        <f>IF(R52&lt;D206," ",IFERROR(AVERAGE($R52:$T52),0))</f>
        <v>202922008.30666661</v>
      </c>
      <c r="H52" s="107">
        <f>IFERROR((G52-F52)/F52,0)</f>
        <v>6.4558735347488336E-2</v>
      </c>
      <c r="I52" s="101">
        <f>SUM(I17:I50)</f>
        <v>240160501.13000008</v>
      </c>
      <c r="J52" s="101">
        <f t="shared" ref="J52:U52" si="27">SUM(J17:J50)</f>
        <v>188750736.17999998</v>
      </c>
      <c r="K52" s="101">
        <f t="shared" si="27"/>
        <v>173011934.63999999</v>
      </c>
      <c r="L52" s="101">
        <f t="shared" si="27"/>
        <v>179502129.63000005</v>
      </c>
      <c r="M52" s="101">
        <f t="shared" si="27"/>
        <v>212513866.54999998</v>
      </c>
      <c r="N52" s="101">
        <f t="shared" si="27"/>
        <v>169814533.44</v>
      </c>
      <c r="O52" s="101">
        <f t="shared" si="27"/>
        <v>139713383.84000003</v>
      </c>
      <c r="P52" s="101">
        <f t="shared" si="27"/>
        <v>160915073.28999999</v>
      </c>
      <c r="Q52" s="101">
        <f t="shared" si="27"/>
        <v>271219769.46999997</v>
      </c>
      <c r="R52" s="101">
        <f t="shared" si="27"/>
        <v>220802480.88999999</v>
      </c>
      <c r="S52" s="101">
        <f t="shared" si="27"/>
        <v>186211791.60999995</v>
      </c>
      <c r="T52" s="203">
        <f t="shared" ref="T52" si="28">SUM(T17:T50)</f>
        <v>201751752.41999996</v>
      </c>
      <c r="U52" s="108">
        <f t="shared" si="27"/>
        <v>2344367953.0900002</v>
      </c>
      <c r="V52" s="79"/>
      <c r="W52" s="109">
        <f t="shared" ref="W52" si="29">AVERAGE(I52:U52)/W$14</f>
        <v>903.15551227587309</v>
      </c>
      <c r="X52" s="110">
        <f t="shared" si="10"/>
        <v>484.98464444960115</v>
      </c>
      <c r="Y52" s="110">
        <f t="shared" si="11"/>
        <v>464.09185646480029</v>
      </c>
      <c r="Z52" s="110">
        <f t="shared" si="12"/>
        <v>480.89307262908085</v>
      </c>
      <c r="AA52" s="110">
        <f>IFERROR(AVERAGE($R52:$T52)/AA$14,0)</f>
        <v>528.76402755146341</v>
      </c>
      <c r="AB52" s="218">
        <f>IFERROR((AA52-Z52)/Z52,0)</f>
        <v>9.9545944092453306E-2</v>
      </c>
      <c r="AC52" s="110">
        <f t="shared" ref="AC52" si="30">IFERROR(I52/I$14,0)</f>
        <v>578.78089258257796</v>
      </c>
      <c r="AD52" s="110">
        <f t="shared" ref="AD52" si="31">IFERROR(J52/J$14,0)</f>
        <v>456.56590289637018</v>
      </c>
      <c r="AE52" s="110">
        <f t="shared" ref="AE52" si="32">IFERROR(K52/K$14,0)</f>
        <v>419.15664387710103</v>
      </c>
      <c r="AF52" s="110">
        <f t="shared" ref="AF52" si="33">IFERROR(L52/L$14,0)</f>
        <v>439.00609619377684</v>
      </c>
      <c r="AG52" s="110">
        <f t="shared" ref="AG52" si="34">IFERROR(M52/M$14,0)</f>
        <v>527.75792404755214</v>
      </c>
      <c r="AH52" s="110">
        <f t="shared" ref="AH52" si="35">IFERROR(N52/N$14,0)</f>
        <v>425.55127338702806</v>
      </c>
      <c r="AI52" s="110">
        <f t="shared" ref="AI52" si="36">IFERROR(O52/O$14,0)</f>
        <v>348.55671884121614</v>
      </c>
      <c r="AJ52" s="110">
        <f t="shared" ref="AJ52" si="37">IFERROR(P52/P$14,0)</f>
        <v>406.44459532367284</v>
      </c>
      <c r="AK52" s="110">
        <f t="shared" ref="AK52" si="38">IFERROR(Q52/Q$14,0)</f>
        <v>691.19068660405958</v>
      </c>
      <c r="AL52" s="110">
        <f t="shared" ref="AL52" si="39">IFERROR(R52/R$14,0)</f>
        <v>568.59788861477921</v>
      </c>
      <c r="AM52" s="110">
        <f t="shared" ref="AM52" si="40">IFERROR(S52/S$14,0)</f>
        <v>485.03264154137872</v>
      </c>
      <c r="AN52" s="111">
        <f>IFERROR(S52/S$14,0)</f>
        <v>485.03264154137872</v>
      </c>
      <c r="AO52" s="112">
        <f>SUM(AC52:AN52)</f>
        <v>5831.6739054508907</v>
      </c>
      <c r="AP52" s="68"/>
      <c r="AQ52" s="68"/>
    </row>
    <row r="53" spans="1:43" ht="9" customHeight="1" x14ac:dyDescent="0.25">
      <c r="B53" s="36"/>
      <c r="C53" s="78"/>
      <c r="D53" s="79"/>
      <c r="E53" s="79"/>
      <c r="F53" s="79"/>
      <c r="G53" s="79"/>
      <c r="H53" s="103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209"/>
      <c r="U53" s="85"/>
      <c r="V53" s="79"/>
      <c r="W53" s="78"/>
      <c r="X53" s="79"/>
      <c r="Y53" s="79"/>
      <c r="Z53" s="79"/>
      <c r="AA53" s="79"/>
      <c r="AB53" s="149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79"/>
      <c r="AN53" s="209"/>
      <c r="AO53" s="85"/>
      <c r="AP53" s="68"/>
      <c r="AQ53" s="68"/>
    </row>
    <row r="54" spans="1:43" x14ac:dyDescent="0.25">
      <c r="A54" s="1" t="s">
        <v>89</v>
      </c>
      <c r="B54" t="s">
        <v>90</v>
      </c>
      <c r="C54" s="75">
        <f t="shared" ref="C54:C85" si="41">AVERAGE(I54:U54)</f>
        <v>3864811.289230769</v>
      </c>
      <c r="D54" s="76">
        <f t="shared" ref="D54:D85" si="42">IF(I54=" "," ",IFERROR(AVERAGE($I54:$K54),0))</f>
        <v>2019814.7466666668</v>
      </c>
      <c r="E54" s="76">
        <f t="shared" ref="E54:E85" si="43">IF(L54=" "," ",IFERROR(AVERAGE($L54:$N54),0))</f>
        <v>1991877.2566666668</v>
      </c>
      <c r="F54" s="76">
        <f t="shared" ref="F54:F85" si="44">IF(O54=" "," ",IFERROR(AVERAGE($O54:$Q54),0))</f>
        <v>2124996.3133333335</v>
      </c>
      <c r="G54" s="76">
        <f>IF(R54&lt;D208," ",IFERROR(AVERAGE($R54:$T54),0))</f>
        <v>2237069.4766666666</v>
      </c>
      <c r="H54" s="103">
        <f>IFERROR((G54-F54)/F54,0)</f>
        <v>5.2740403656292345E-2</v>
      </c>
      <c r="I54" s="181">
        <v>1950709.94</v>
      </c>
      <c r="J54" s="181">
        <v>1889481.19</v>
      </c>
      <c r="K54" s="181">
        <v>2219253.11</v>
      </c>
      <c r="L54" s="181">
        <v>2028674.12</v>
      </c>
      <c r="M54" s="181">
        <v>2170494.35</v>
      </c>
      <c r="N54" s="181">
        <v>1776463.3</v>
      </c>
      <c r="O54" s="181">
        <v>2108654.14</v>
      </c>
      <c r="P54" s="181">
        <v>1737158.01</v>
      </c>
      <c r="Q54" s="181">
        <v>2529176.79</v>
      </c>
      <c r="R54" s="181">
        <v>2225591.2599999998</v>
      </c>
      <c r="S54" s="181">
        <v>2493953.11</v>
      </c>
      <c r="T54" s="211">
        <v>1991664.06</v>
      </c>
      <c r="U54" s="213">
        <f>SUM(I54:T54)</f>
        <v>25121273.379999999</v>
      </c>
      <c r="V54" s="79"/>
      <c r="W54" s="78">
        <f t="shared" ref="W54:W85" si="45">AVERAGE(I54:U54)/W$14</f>
        <v>9.6778393931855398</v>
      </c>
      <c r="X54" s="79">
        <f t="shared" si="10"/>
        <v>4.8822466840381011</v>
      </c>
      <c r="Y54" s="79">
        <f t="shared" si="11"/>
        <v>4.9360828496896589</v>
      </c>
      <c r="Z54" s="79">
        <f t="shared" si="12"/>
        <v>5.3610169215011219</v>
      </c>
      <c r="AA54" s="79">
        <f>IFERROR(AVERAGE($R54:$T54)/AA$14,0)</f>
        <v>5.8292438374011981</v>
      </c>
      <c r="AB54" s="217">
        <f>IFERROR((AA54-Z54)/Z54,0)</f>
        <v>8.7339197535860322E-2</v>
      </c>
      <c r="AC54" s="105">
        <f t="shared" ref="AC54:AC85" si="46">IFERROR(I54/I$14,0)</f>
        <v>4.7011629095150642</v>
      </c>
      <c r="AD54" s="79">
        <f t="shared" ref="AD54:AD85" si="47">IFERROR(J54/J$14,0)</f>
        <v>4.570433487980571</v>
      </c>
      <c r="AE54" s="79">
        <f t="shared" ref="AE54:AE85" si="48">IFERROR(K54/K$14,0)</f>
        <v>5.376592588465023</v>
      </c>
      <c r="AF54" s="79">
        <f t="shared" ref="AF54:AF85" si="49">IFERROR(L54/L$14,0)</f>
        <v>4.9615027281642918</v>
      </c>
      <c r="AG54" s="79">
        <f t="shared" ref="AG54:AG85" si="50">IFERROR(M54/M$14,0)</f>
        <v>5.3902157581958567</v>
      </c>
      <c r="AH54" s="79">
        <f t="shared" ref="AH54:AH85" si="51">IFERROR(N54/N$14,0)</f>
        <v>4.4517757351282814</v>
      </c>
      <c r="AI54" s="79">
        <f t="shared" ref="AI54:AI85" si="52">IFERROR(O54/O$14,0)</f>
        <v>5.2606668595977393</v>
      </c>
      <c r="AJ54" s="79">
        <f t="shared" ref="AJ54:AJ85" si="53">IFERROR(P54/P$14,0)</f>
        <v>4.387770952415833</v>
      </c>
      <c r="AK54" s="79">
        <f t="shared" ref="AK54:AK85" si="54">IFERROR(Q54/Q$14,0)</f>
        <v>6.4454867926451662</v>
      </c>
      <c r="AL54" s="79">
        <f t="shared" ref="AL54:AL85" si="55">IFERROR(R54/R$14,0)</f>
        <v>5.7312150038112106</v>
      </c>
      <c r="AM54" s="79">
        <f t="shared" ref="AM54:AM85" si="56">IFERROR(S54/S$14,0)</f>
        <v>6.4960905771054085</v>
      </c>
      <c r="AN54" s="209">
        <f t="shared" ref="AN54:AN85" si="57">IFERROR(S54/S$14,0)</f>
        <v>6.4960905771054085</v>
      </c>
      <c r="AO54" s="214">
        <f>SUM(AC54:AN54)</f>
        <v>64.269003970129859</v>
      </c>
      <c r="AP54" s="68"/>
      <c r="AQ54" s="68"/>
    </row>
    <row r="55" spans="1:43" x14ac:dyDescent="0.25">
      <c r="A55" s="1" t="s">
        <v>91</v>
      </c>
      <c r="B55" t="s">
        <v>92</v>
      </c>
      <c r="C55" s="75">
        <f t="shared" si="41"/>
        <v>1036422.5507692308</v>
      </c>
      <c r="D55" s="76">
        <f t="shared" si="42"/>
        <v>588146.05333333334</v>
      </c>
      <c r="E55" s="76">
        <f t="shared" si="43"/>
        <v>533862.05333333334</v>
      </c>
      <c r="F55" s="76">
        <f t="shared" si="44"/>
        <v>336632.76333333337</v>
      </c>
      <c r="G55" s="76">
        <f t="shared" ref="G55:G85" si="58">IF(R55&lt;D209," ",IFERROR(AVERAGE($R55:$T55),0))</f>
        <v>786941.32333333336</v>
      </c>
      <c r="H55" s="103">
        <f t="shared" ref="H55:H85" si="59">IFERROR((G55-F55)/F55,0)</f>
        <v>1.3376848870592699</v>
      </c>
      <c r="I55" s="181">
        <v>597810.37</v>
      </c>
      <c r="J55" s="181">
        <v>615352.84</v>
      </c>
      <c r="K55" s="181">
        <v>551274.94999999995</v>
      </c>
      <c r="L55" s="181">
        <v>552447.13</v>
      </c>
      <c r="M55" s="181">
        <v>547485.76</v>
      </c>
      <c r="N55" s="181">
        <v>501653.27</v>
      </c>
      <c r="O55" s="181">
        <v>513273.33</v>
      </c>
      <c r="P55" s="181">
        <v>193224.45</v>
      </c>
      <c r="Q55" s="181">
        <v>303400.51</v>
      </c>
      <c r="R55" s="181">
        <v>1176973.44</v>
      </c>
      <c r="S55" s="181">
        <v>591906.14</v>
      </c>
      <c r="T55" s="211">
        <v>591944.39</v>
      </c>
      <c r="U55" s="213">
        <f t="shared" ref="U55:U85" si="60">SUM(I55:T55)</f>
        <v>6736746.5800000001</v>
      </c>
      <c r="V55" s="79"/>
      <c r="W55" s="78">
        <f t="shared" si="45"/>
        <v>2.5952964424859886</v>
      </c>
      <c r="X55" s="79">
        <f t="shared" si="10"/>
        <v>1.4216522200145354</v>
      </c>
      <c r="Y55" s="79">
        <f t="shared" si="11"/>
        <v>1.3229667223414467</v>
      </c>
      <c r="Z55" s="79">
        <f t="shared" si="12"/>
        <v>0.84926921013372725</v>
      </c>
      <c r="AA55" s="79">
        <f t="shared" ref="AA55:AA84" si="61">IFERROR(AVERAGE($R55:$T55)/AA$14,0)</f>
        <v>2.0505723703639362</v>
      </c>
      <c r="AB55" s="217">
        <f t="shared" ref="AB55:AB85" si="62">IFERROR((AA55-Z55)/Z55,0)</f>
        <v>1.4145139678866372</v>
      </c>
      <c r="AC55" s="105">
        <f t="shared" si="46"/>
        <v>1.4407082676615044</v>
      </c>
      <c r="AD55" s="79">
        <f t="shared" si="47"/>
        <v>1.4884663799484292</v>
      </c>
      <c r="AE55" s="79">
        <f t="shared" si="48"/>
        <v>1.3355758282012393</v>
      </c>
      <c r="AF55" s="79">
        <f t="shared" si="49"/>
        <v>1.3511129834206852</v>
      </c>
      <c r="AG55" s="79">
        <f t="shared" si="50"/>
        <v>1.3596286813369658</v>
      </c>
      <c r="AH55" s="79">
        <f t="shared" si="51"/>
        <v>1.2571314334688233</v>
      </c>
      <c r="AI55" s="79">
        <f t="shared" si="52"/>
        <v>1.280513454447477</v>
      </c>
      <c r="AJ55" s="79">
        <f t="shared" si="53"/>
        <v>0.48805268382380801</v>
      </c>
      <c r="AK55" s="79">
        <f t="shared" si="54"/>
        <v>0.77320177372290677</v>
      </c>
      <c r="AL55" s="79">
        <f t="shared" si="55"/>
        <v>3.0308745184483219</v>
      </c>
      <c r="AM55" s="79">
        <f t="shared" si="56"/>
        <v>1.5417594994738433</v>
      </c>
      <c r="AN55" s="209">
        <f t="shared" si="57"/>
        <v>1.5417594994738433</v>
      </c>
      <c r="AO55" s="214">
        <f t="shared" ref="AO55:AO85" si="63">SUM(AC55:AN55)</f>
        <v>16.888785003427845</v>
      </c>
      <c r="AP55" s="68"/>
      <c r="AQ55" s="68"/>
    </row>
    <row r="56" spans="1:43" x14ac:dyDescent="0.25">
      <c r="A56" s="1" t="s">
        <v>93</v>
      </c>
      <c r="B56" t="s">
        <v>94</v>
      </c>
      <c r="C56" s="75">
        <f t="shared" si="41"/>
        <v>0</v>
      </c>
      <c r="D56" s="76">
        <f t="shared" si="42"/>
        <v>0</v>
      </c>
      <c r="E56" s="76">
        <f t="shared" si="43"/>
        <v>0</v>
      </c>
      <c r="F56" s="76">
        <f t="shared" si="44"/>
        <v>0</v>
      </c>
      <c r="G56" s="76">
        <f t="shared" si="58"/>
        <v>0</v>
      </c>
      <c r="H56" s="103">
        <f t="shared" si="59"/>
        <v>0</v>
      </c>
      <c r="I56" s="181">
        <v>0</v>
      </c>
      <c r="J56" s="181">
        <v>0</v>
      </c>
      <c r="K56" s="181">
        <v>0</v>
      </c>
      <c r="L56" s="181">
        <v>0</v>
      </c>
      <c r="M56" s="181">
        <v>0</v>
      </c>
      <c r="N56" s="181">
        <v>0</v>
      </c>
      <c r="O56" s="181">
        <v>0</v>
      </c>
      <c r="P56" s="181">
        <v>0</v>
      </c>
      <c r="Q56" s="181">
        <v>0</v>
      </c>
      <c r="R56" s="181">
        <v>0</v>
      </c>
      <c r="S56" s="181">
        <v>0</v>
      </c>
      <c r="T56" s="211">
        <v>0</v>
      </c>
      <c r="U56" s="213">
        <f t="shared" si="60"/>
        <v>0</v>
      </c>
      <c r="V56" s="79"/>
      <c r="W56" s="78">
        <f t="shared" si="45"/>
        <v>0</v>
      </c>
      <c r="X56" s="79">
        <f t="shared" si="10"/>
        <v>0</v>
      </c>
      <c r="Y56" s="79">
        <f t="shared" si="11"/>
        <v>0</v>
      </c>
      <c r="Z56" s="79">
        <f t="shared" si="12"/>
        <v>0</v>
      </c>
      <c r="AA56" s="79">
        <f t="shared" si="61"/>
        <v>0</v>
      </c>
      <c r="AB56" s="217">
        <f t="shared" si="62"/>
        <v>0</v>
      </c>
      <c r="AC56" s="105">
        <f t="shared" si="46"/>
        <v>0</v>
      </c>
      <c r="AD56" s="79">
        <f t="shared" si="47"/>
        <v>0</v>
      </c>
      <c r="AE56" s="79">
        <f t="shared" si="48"/>
        <v>0</v>
      </c>
      <c r="AF56" s="79">
        <f t="shared" si="49"/>
        <v>0</v>
      </c>
      <c r="AG56" s="79">
        <f t="shared" si="50"/>
        <v>0</v>
      </c>
      <c r="AH56" s="79">
        <f t="shared" si="51"/>
        <v>0</v>
      </c>
      <c r="AI56" s="79">
        <f t="shared" si="52"/>
        <v>0</v>
      </c>
      <c r="AJ56" s="79">
        <f t="shared" si="53"/>
        <v>0</v>
      </c>
      <c r="AK56" s="79">
        <f t="shared" si="54"/>
        <v>0</v>
      </c>
      <c r="AL56" s="79">
        <f t="shared" si="55"/>
        <v>0</v>
      </c>
      <c r="AM56" s="79">
        <f t="shared" si="56"/>
        <v>0</v>
      </c>
      <c r="AN56" s="209">
        <f t="shared" si="57"/>
        <v>0</v>
      </c>
      <c r="AO56" s="214">
        <f t="shared" si="63"/>
        <v>0</v>
      </c>
      <c r="AP56" s="68"/>
      <c r="AQ56" s="68"/>
    </row>
    <row r="57" spans="1:43" x14ac:dyDescent="0.25">
      <c r="A57" s="1" t="s">
        <v>95</v>
      </c>
      <c r="B57" t="s">
        <v>96</v>
      </c>
      <c r="C57" s="75">
        <f t="shared" si="41"/>
        <v>0</v>
      </c>
      <c r="D57" s="76">
        <f t="shared" si="42"/>
        <v>0</v>
      </c>
      <c r="E57" s="76">
        <f t="shared" si="43"/>
        <v>0</v>
      </c>
      <c r="F57" s="76">
        <f t="shared" si="44"/>
        <v>0</v>
      </c>
      <c r="G57" s="76">
        <f t="shared" si="58"/>
        <v>0</v>
      </c>
      <c r="H57" s="103">
        <f t="shared" si="59"/>
        <v>0</v>
      </c>
      <c r="I57" s="181">
        <v>0</v>
      </c>
      <c r="J57" s="181">
        <v>0</v>
      </c>
      <c r="K57" s="181">
        <v>0</v>
      </c>
      <c r="L57" s="181">
        <v>0</v>
      </c>
      <c r="M57" s="181">
        <v>0</v>
      </c>
      <c r="N57" s="181">
        <v>0</v>
      </c>
      <c r="O57" s="181">
        <v>0</v>
      </c>
      <c r="P57" s="181">
        <v>0</v>
      </c>
      <c r="Q57" s="181">
        <v>0</v>
      </c>
      <c r="R57" s="181">
        <v>0</v>
      </c>
      <c r="S57" s="181">
        <v>0</v>
      </c>
      <c r="T57" s="211">
        <v>0</v>
      </c>
      <c r="U57" s="213">
        <f t="shared" si="60"/>
        <v>0</v>
      </c>
      <c r="V57" s="79"/>
      <c r="W57" s="78">
        <f t="shared" si="45"/>
        <v>0</v>
      </c>
      <c r="X57" s="79">
        <f t="shared" si="10"/>
        <v>0</v>
      </c>
      <c r="Y57" s="79">
        <f t="shared" si="11"/>
        <v>0</v>
      </c>
      <c r="Z57" s="79">
        <f t="shared" si="12"/>
        <v>0</v>
      </c>
      <c r="AA57" s="79">
        <f t="shared" si="61"/>
        <v>0</v>
      </c>
      <c r="AB57" s="217">
        <f t="shared" si="62"/>
        <v>0</v>
      </c>
      <c r="AC57" s="105">
        <f t="shared" si="46"/>
        <v>0</v>
      </c>
      <c r="AD57" s="79">
        <f t="shared" si="47"/>
        <v>0</v>
      </c>
      <c r="AE57" s="79">
        <f t="shared" si="48"/>
        <v>0</v>
      </c>
      <c r="AF57" s="79">
        <f t="shared" si="49"/>
        <v>0</v>
      </c>
      <c r="AG57" s="79">
        <f t="shared" si="50"/>
        <v>0</v>
      </c>
      <c r="AH57" s="79">
        <f t="shared" si="51"/>
        <v>0</v>
      </c>
      <c r="AI57" s="79">
        <f t="shared" si="52"/>
        <v>0</v>
      </c>
      <c r="AJ57" s="79">
        <f t="shared" si="53"/>
        <v>0</v>
      </c>
      <c r="AK57" s="79">
        <f t="shared" si="54"/>
        <v>0</v>
      </c>
      <c r="AL57" s="79">
        <f t="shared" si="55"/>
        <v>0</v>
      </c>
      <c r="AM57" s="79">
        <f t="shared" si="56"/>
        <v>0</v>
      </c>
      <c r="AN57" s="209">
        <f t="shared" si="57"/>
        <v>0</v>
      </c>
      <c r="AO57" s="214">
        <f t="shared" si="63"/>
        <v>0</v>
      </c>
      <c r="AP57" s="68"/>
      <c r="AQ57" s="68"/>
    </row>
    <row r="58" spans="1:43" x14ac:dyDescent="0.25">
      <c r="A58" s="1" t="s">
        <v>97</v>
      </c>
      <c r="B58" t="s">
        <v>98</v>
      </c>
      <c r="C58" s="75">
        <f t="shared" si="41"/>
        <v>527186.4692307692</v>
      </c>
      <c r="D58" s="76">
        <f t="shared" si="42"/>
        <v>309049.26666666666</v>
      </c>
      <c r="E58" s="76">
        <f t="shared" si="43"/>
        <v>266210.83333333331</v>
      </c>
      <c r="F58" s="76">
        <f t="shared" si="44"/>
        <v>284311.24666666664</v>
      </c>
      <c r="G58" s="76">
        <f t="shared" si="58"/>
        <v>282666.00333333336</v>
      </c>
      <c r="H58" s="103">
        <f t="shared" si="59"/>
        <v>-5.7867683836728811E-3</v>
      </c>
      <c r="I58" s="181">
        <v>330220.2</v>
      </c>
      <c r="J58" s="181">
        <v>340799.4</v>
      </c>
      <c r="K58" s="181">
        <v>256128.2</v>
      </c>
      <c r="L58" s="181">
        <v>310062.55</v>
      </c>
      <c r="M58" s="181">
        <v>224837.7</v>
      </c>
      <c r="N58" s="181">
        <v>263732.25</v>
      </c>
      <c r="O58" s="181">
        <v>261164.23</v>
      </c>
      <c r="P58" s="181">
        <v>245466.73</v>
      </c>
      <c r="Q58" s="181">
        <v>346302.78</v>
      </c>
      <c r="R58" s="181">
        <v>251264.09</v>
      </c>
      <c r="S58" s="181">
        <v>336930.48</v>
      </c>
      <c r="T58" s="211">
        <v>259803.44</v>
      </c>
      <c r="U58" s="213">
        <f t="shared" si="60"/>
        <v>3426712.05</v>
      </c>
      <c r="V58" s="79"/>
      <c r="W58" s="78">
        <f t="shared" si="45"/>
        <v>1.320122923903851</v>
      </c>
      <c r="X58" s="79">
        <f t="shared" si="10"/>
        <v>0.74702631014939758</v>
      </c>
      <c r="Y58" s="79">
        <f t="shared" si="11"/>
        <v>0.65969864579771054</v>
      </c>
      <c r="Z58" s="79">
        <f t="shared" si="12"/>
        <v>0.71727061114857993</v>
      </c>
      <c r="AA58" s="79">
        <f t="shared" si="61"/>
        <v>0.73655694432380792</v>
      </c>
      <c r="AB58" s="217">
        <f t="shared" si="62"/>
        <v>2.6888503272627318E-2</v>
      </c>
      <c r="AC58" s="105">
        <f t="shared" si="46"/>
        <v>0.7958225486935524</v>
      </c>
      <c r="AD58" s="79">
        <f t="shared" si="47"/>
        <v>0.82435379546894882</v>
      </c>
      <c r="AE58" s="79">
        <f t="shared" si="48"/>
        <v>0.62052272253744289</v>
      </c>
      <c r="AF58" s="79">
        <f t="shared" si="49"/>
        <v>0.75831607085645525</v>
      </c>
      <c r="AG58" s="79">
        <f t="shared" si="50"/>
        <v>0.55836298932384343</v>
      </c>
      <c r="AH58" s="79">
        <f t="shared" si="51"/>
        <v>0.66090688792770758</v>
      </c>
      <c r="AI58" s="79">
        <f t="shared" si="52"/>
        <v>0.65155208889465466</v>
      </c>
      <c r="AJ58" s="79">
        <f t="shared" si="53"/>
        <v>0.62000795637381323</v>
      </c>
      <c r="AK58" s="79">
        <f t="shared" si="54"/>
        <v>0.88253616891142861</v>
      </c>
      <c r="AL58" s="79">
        <f t="shared" si="55"/>
        <v>0.64704087781463093</v>
      </c>
      <c r="AM58" s="79">
        <f t="shared" si="56"/>
        <v>0.87761510330384762</v>
      </c>
      <c r="AN58" s="209">
        <f t="shared" si="57"/>
        <v>0.87761510330384762</v>
      </c>
      <c r="AO58" s="214">
        <f t="shared" si="63"/>
        <v>8.7746523134101739</v>
      </c>
      <c r="AP58" s="68"/>
      <c r="AQ58" s="68"/>
    </row>
    <row r="59" spans="1:43" x14ac:dyDescent="0.25">
      <c r="A59" s="1" t="s">
        <v>99</v>
      </c>
      <c r="B59" t="s">
        <v>100</v>
      </c>
      <c r="C59" s="75">
        <f t="shared" si="41"/>
        <v>1825422.786153846</v>
      </c>
      <c r="D59" s="76">
        <f t="shared" si="42"/>
        <v>1002424.9400000001</v>
      </c>
      <c r="E59" s="76">
        <f t="shared" si="43"/>
        <v>958156.57333333336</v>
      </c>
      <c r="F59" s="76">
        <f t="shared" si="44"/>
        <v>873394.34666666668</v>
      </c>
      <c r="G59" s="76">
        <f t="shared" si="58"/>
        <v>1121106.8433333335</v>
      </c>
      <c r="H59" s="103">
        <f t="shared" si="59"/>
        <v>0.28362044889810462</v>
      </c>
      <c r="I59" s="181">
        <v>885302.21</v>
      </c>
      <c r="J59" s="181">
        <v>1025601.78</v>
      </c>
      <c r="K59" s="181">
        <v>1096370.83</v>
      </c>
      <c r="L59" s="181">
        <v>1198376.3400000001</v>
      </c>
      <c r="M59" s="181">
        <v>824436.23</v>
      </c>
      <c r="N59" s="181">
        <v>851657.15</v>
      </c>
      <c r="O59" s="181">
        <v>949689.59</v>
      </c>
      <c r="P59" s="181">
        <v>583792.97</v>
      </c>
      <c r="Q59" s="181">
        <v>1086700.48</v>
      </c>
      <c r="R59" s="181">
        <v>1395258.51</v>
      </c>
      <c r="S59" s="181">
        <v>989147.34</v>
      </c>
      <c r="T59" s="211">
        <v>978914.68</v>
      </c>
      <c r="U59" s="213">
        <f t="shared" si="60"/>
        <v>11865248.109999999</v>
      </c>
      <c r="V59" s="79"/>
      <c r="W59" s="78">
        <f t="shared" si="45"/>
        <v>4.5710248772778677</v>
      </c>
      <c r="X59" s="79">
        <f t="shared" si="10"/>
        <v>2.4230369876192275</v>
      </c>
      <c r="Y59" s="79">
        <f t="shared" si="11"/>
        <v>2.3744134901478771</v>
      </c>
      <c r="Z59" s="79">
        <f t="shared" si="12"/>
        <v>2.2034305858529457</v>
      </c>
      <c r="AA59" s="79">
        <f t="shared" si="61"/>
        <v>2.9213241813602018</v>
      </c>
      <c r="AB59" s="217">
        <f t="shared" si="62"/>
        <v>0.32580722084755859</v>
      </c>
      <c r="AC59" s="105">
        <f t="shared" si="46"/>
        <v>2.1335565211523537</v>
      </c>
      <c r="AD59" s="79">
        <f t="shared" si="47"/>
        <v>2.4808104708597192</v>
      </c>
      <c r="AE59" s="79">
        <f t="shared" si="48"/>
        <v>2.6561816010194739</v>
      </c>
      <c r="AF59" s="79">
        <f t="shared" si="49"/>
        <v>2.9308539117547077</v>
      </c>
      <c r="AG59" s="79">
        <f t="shared" si="50"/>
        <v>2.0474087659217282</v>
      </c>
      <c r="AH59" s="79">
        <f t="shared" si="51"/>
        <v>2.1342330207544995</v>
      </c>
      <c r="AI59" s="79">
        <f t="shared" si="52"/>
        <v>2.3692840178228392</v>
      </c>
      <c r="AJ59" s="79">
        <f t="shared" si="53"/>
        <v>1.4745635234359411</v>
      </c>
      <c r="AK59" s="79">
        <f t="shared" si="54"/>
        <v>2.7694045031154833</v>
      </c>
      <c r="AL59" s="79">
        <f t="shared" si="55"/>
        <v>3.5929897148802046</v>
      </c>
      <c r="AM59" s="79">
        <f t="shared" si="56"/>
        <v>2.5764681336542368</v>
      </c>
      <c r="AN59" s="209">
        <f t="shared" si="57"/>
        <v>2.5764681336542368</v>
      </c>
      <c r="AO59" s="214">
        <f t="shared" si="63"/>
        <v>29.742222318025426</v>
      </c>
      <c r="AP59" s="68"/>
      <c r="AQ59" s="68"/>
    </row>
    <row r="60" spans="1:43" x14ac:dyDescent="0.25">
      <c r="A60" s="1" t="s">
        <v>101</v>
      </c>
      <c r="B60" t="s">
        <v>102</v>
      </c>
      <c r="C60" s="75">
        <f t="shared" si="41"/>
        <v>0</v>
      </c>
      <c r="D60" s="76">
        <f t="shared" si="42"/>
        <v>0</v>
      </c>
      <c r="E60" s="76">
        <f t="shared" si="43"/>
        <v>0</v>
      </c>
      <c r="F60" s="76">
        <f t="shared" si="44"/>
        <v>0</v>
      </c>
      <c r="G60" s="76">
        <f t="shared" si="58"/>
        <v>0</v>
      </c>
      <c r="H60" s="103">
        <f t="shared" si="59"/>
        <v>0</v>
      </c>
      <c r="I60" s="181">
        <v>0</v>
      </c>
      <c r="J60" s="181">
        <v>0</v>
      </c>
      <c r="K60" s="181">
        <v>0</v>
      </c>
      <c r="L60" s="181">
        <v>0</v>
      </c>
      <c r="M60" s="181">
        <v>0</v>
      </c>
      <c r="N60" s="181">
        <v>0</v>
      </c>
      <c r="O60" s="181">
        <v>0</v>
      </c>
      <c r="P60" s="181">
        <v>0</v>
      </c>
      <c r="Q60" s="181">
        <v>0</v>
      </c>
      <c r="R60" s="181">
        <v>0</v>
      </c>
      <c r="S60" s="181">
        <v>0</v>
      </c>
      <c r="T60" s="211">
        <v>0</v>
      </c>
      <c r="U60" s="213">
        <f t="shared" si="60"/>
        <v>0</v>
      </c>
      <c r="V60" s="79"/>
      <c r="W60" s="78">
        <f t="shared" si="45"/>
        <v>0</v>
      </c>
      <c r="X60" s="79">
        <f t="shared" si="10"/>
        <v>0</v>
      </c>
      <c r="Y60" s="79">
        <f t="shared" si="11"/>
        <v>0</v>
      </c>
      <c r="Z60" s="79">
        <f t="shared" si="12"/>
        <v>0</v>
      </c>
      <c r="AA60" s="79">
        <f t="shared" si="61"/>
        <v>0</v>
      </c>
      <c r="AB60" s="217">
        <f t="shared" si="62"/>
        <v>0</v>
      </c>
      <c r="AC60" s="105">
        <f t="shared" si="46"/>
        <v>0</v>
      </c>
      <c r="AD60" s="79">
        <f t="shared" si="47"/>
        <v>0</v>
      </c>
      <c r="AE60" s="79">
        <f t="shared" si="48"/>
        <v>0</v>
      </c>
      <c r="AF60" s="79">
        <f t="shared" si="49"/>
        <v>0</v>
      </c>
      <c r="AG60" s="79">
        <f t="shared" si="50"/>
        <v>0</v>
      </c>
      <c r="AH60" s="79">
        <f t="shared" si="51"/>
        <v>0</v>
      </c>
      <c r="AI60" s="79">
        <f t="shared" si="52"/>
        <v>0</v>
      </c>
      <c r="AJ60" s="79">
        <f t="shared" si="53"/>
        <v>0</v>
      </c>
      <c r="AK60" s="79">
        <f t="shared" si="54"/>
        <v>0</v>
      </c>
      <c r="AL60" s="79">
        <f t="shared" si="55"/>
        <v>0</v>
      </c>
      <c r="AM60" s="79">
        <f t="shared" si="56"/>
        <v>0</v>
      </c>
      <c r="AN60" s="209">
        <f t="shared" si="57"/>
        <v>0</v>
      </c>
      <c r="AO60" s="214">
        <f t="shared" si="63"/>
        <v>0</v>
      </c>
      <c r="AP60" s="68"/>
      <c r="AQ60" s="68"/>
    </row>
    <row r="61" spans="1:43" x14ac:dyDescent="0.25">
      <c r="A61" s="1" t="s">
        <v>103</v>
      </c>
      <c r="B61" t="s">
        <v>104</v>
      </c>
      <c r="C61" s="75">
        <f t="shared" si="41"/>
        <v>160148.8553846154</v>
      </c>
      <c r="D61" s="76">
        <f t="shared" si="42"/>
        <v>18077.93</v>
      </c>
      <c r="E61" s="76">
        <f t="shared" si="43"/>
        <v>39437.440000000002</v>
      </c>
      <c r="F61" s="76">
        <f t="shared" si="44"/>
        <v>46195.296666666669</v>
      </c>
      <c r="G61" s="76">
        <f t="shared" si="58"/>
        <v>243278.52000000002</v>
      </c>
      <c r="H61" s="103">
        <f t="shared" si="59"/>
        <v>4.266304960771981</v>
      </c>
      <c r="I61" s="181">
        <v>6200.93</v>
      </c>
      <c r="J61" s="181">
        <v>40816.67</v>
      </c>
      <c r="K61" s="181">
        <v>7216.19</v>
      </c>
      <c r="L61" s="181">
        <v>51248.61</v>
      </c>
      <c r="M61" s="181">
        <v>33019.620000000003</v>
      </c>
      <c r="N61" s="181">
        <v>34044.089999999997</v>
      </c>
      <c r="O61" s="181">
        <v>109628.13</v>
      </c>
      <c r="P61" s="181">
        <v>2708.62</v>
      </c>
      <c r="Q61" s="181">
        <v>26249.14</v>
      </c>
      <c r="R61" s="181">
        <v>151424.19</v>
      </c>
      <c r="S61" s="181">
        <v>204014.07999999999</v>
      </c>
      <c r="T61" s="211">
        <v>374397.29</v>
      </c>
      <c r="U61" s="213">
        <f t="shared" si="60"/>
        <v>1040967.56</v>
      </c>
      <c r="V61" s="79"/>
      <c r="W61" s="78">
        <f t="shared" si="45"/>
        <v>0.40102731684042653</v>
      </c>
      <c r="X61" s="79">
        <f t="shared" si="10"/>
        <v>4.3697529163222192E-2</v>
      </c>
      <c r="Y61" s="79">
        <f t="shared" si="11"/>
        <v>9.773015408862698E-2</v>
      </c>
      <c r="Z61" s="79">
        <f t="shared" si="12"/>
        <v>0.11654315142565456</v>
      </c>
      <c r="AA61" s="79">
        <f t="shared" si="61"/>
        <v>0.63392300877269181</v>
      </c>
      <c r="AB61" s="217">
        <f t="shared" si="62"/>
        <v>4.4393844770628608</v>
      </c>
      <c r="AC61" s="105">
        <f t="shared" si="46"/>
        <v>1.49440885714148E-2</v>
      </c>
      <c r="AD61" s="79">
        <f t="shared" si="47"/>
        <v>9.8730739645972315E-2</v>
      </c>
      <c r="AE61" s="79">
        <f t="shared" si="48"/>
        <v>1.7482689782489666E-2</v>
      </c>
      <c r="AF61" s="79">
        <f t="shared" si="49"/>
        <v>0.12533807959734203</v>
      </c>
      <c r="AG61" s="79">
        <f t="shared" si="50"/>
        <v>8.2001077797617422E-2</v>
      </c>
      <c r="AH61" s="79">
        <f t="shared" si="51"/>
        <v>8.531369817013576E-2</v>
      </c>
      <c r="AI61" s="79">
        <f t="shared" si="52"/>
        <v>0.2735000773387487</v>
      </c>
      <c r="AJ61" s="79">
        <f t="shared" si="53"/>
        <v>6.8415216628063521E-3</v>
      </c>
      <c r="AK61" s="79">
        <f t="shared" si="54"/>
        <v>6.6894685202410833E-2</v>
      </c>
      <c r="AL61" s="79">
        <f t="shared" si="55"/>
        <v>0.38993889186460928</v>
      </c>
      <c r="AM61" s="79">
        <f t="shared" si="56"/>
        <v>0.5314029110534596</v>
      </c>
      <c r="AN61" s="209">
        <f t="shared" si="57"/>
        <v>0.5314029110534596</v>
      </c>
      <c r="AO61" s="214">
        <f t="shared" si="63"/>
        <v>2.2237913717404667</v>
      </c>
      <c r="AP61" s="68"/>
      <c r="AQ61" s="68"/>
    </row>
    <row r="62" spans="1:43" x14ac:dyDescent="0.25">
      <c r="A62" s="1" t="s">
        <v>105</v>
      </c>
      <c r="B62" t="s">
        <v>106</v>
      </c>
      <c r="C62" s="75">
        <f t="shared" si="41"/>
        <v>0</v>
      </c>
      <c r="D62" s="76">
        <f t="shared" si="42"/>
        <v>0</v>
      </c>
      <c r="E62" s="76">
        <f t="shared" si="43"/>
        <v>0</v>
      </c>
      <c r="F62" s="76">
        <f t="shared" si="44"/>
        <v>0</v>
      </c>
      <c r="G62" s="76">
        <f t="shared" si="58"/>
        <v>0</v>
      </c>
      <c r="H62" s="103">
        <f t="shared" si="59"/>
        <v>0</v>
      </c>
      <c r="I62" s="181">
        <v>0</v>
      </c>
      <c r="J62" s="181">
        <v>0</v>
      </c>
      <c r="K62" s="181">
        <v>0</v>
      </c>
      <c r="L62" s="181">
        <v>0</v>
      </c>
      <c r="M62" s="181">
        <v>0</v>
      </c>
      <c r="N62" s="181">
        <v>0</v>
      </c>
      <c r="O62" s="181">
        <v>0</v>
      </c>
      <c r="P62" s="181">
        <v>0</v>
      </c>
      <c r="Q62" s="181">
        <v>0</v>
      </c>
      <c r="R62" s="181">
        <v>0</v>
      </c>
      <c r="S62" s="181">
        <v>0</v>
      </c>
      <c r="T62" s="211">
        <v>0</v>
      </c>
      <c r="U62" s="213">
        <f t="shared" si="60"/>
        <v>0</v>
      </c>
      <c r="V62" s="79"/>
      <c r="W62" s="78">
        <f t="shared" si="45"/>
        <v>0</v>
      </c>
      <c r="X62" s="79">
        <f t="shared" si="10"/>
        <v>0</v>
      </c>
      <c r="Y62" s="79">
        <f t="shared" si="11"/>
        <v>0</v>
      </c>
      <c r="Z62" s="79">
        <f t="shared" si="12"/>
        <v>0</v>
      </c>
      <c r="AA62" s="79">
        <f t="shared" si="61"/>
        <v>0</v>
      </c>
      <c r="AB62" s="217">
        <f t="shared" si="62"/>
        <v>0</v>
      </c>
      <c r="AC62" s="105">
        <f t="shared" si="46"/>
        <v>0</v>
      </c>
      <c r="AD62" s="79">
        <f t="shared" si="47"/>
        <v>0</v>
      </c>
      <c r="AE62" s="79">
        <f t="shared" si="48"/>
        <v>0</v>
      </c>
      <c r="AF62" s="79">
        <f t="shared" si="49"/>
        <v>0</v>
      </c>
      <c r="AG62" s="79">
        <f t="shared" si="50"/>
        <v>0</v>
      </c>
      <c r="AH62" s="79">
        <f t="shared" si="51"/>
        <v>0</v>
      </c>
      <c r="AI62" s="79">
        <f t="shared" si="52"/>
        <v>0</v>
      </c>
      <c r="AJ62" s="79">
        <f t="shared" si="53"/>
        <v>0</v>
      </c>
      <c r="AK62" s="79">
        <f t="shared" si="54"/>
        <v>0</v>
      </c>
      <c r="AL62" s="79">
        <f t="shared" si="55"/>
        <v>0</v>
      </c>
      <c r="AM62" s="79">
        <f t="shared" si="56"/>
        <v>0</v>
      </c>
      <c r="AN62" s="209">
        <f t="shared" si="57"/>
        <v>0</v>
      </c>
      <c r="AO62" s="214">
        <f t="shared" si="63"/>
        <v>0</v>
      </c>
      <c r="AP62" s="68"/>
      <c r="AQ62" s="68"/>
    </row>
    <row r="63" spans="1:43" x14ac:dyDescent="0.25">
      <c r="A63" s="1" t="s">
        <v>107</v>
      </c>
      <c r="B63" t="s">
        <v>108</v>
      </c>
      <c r="C63" s="75">
        <f t="shared" si="41"/>
        <v>0</v>
      </c>
      <c r="D63" s="76">
        <f t="shared" si="42"/>
        <v>0</v>
      </c>
      <c r="E63" s="76">
        <f t="shared" si="43"/>
        <v>0</v>
      </c>
      <c r="F63" s="76">
        <f t="shared" si="44"/>
        <v>0</v>
      </c>
      <c r="G63" s="76">
        <f t="shared" si="58"/>
        <v>0</v>
      </c>
      <c r="H63" s="103">
        <f t="shared" si="59"/>
        <v>0</v>
      </c>
      <c r="I63" s="181">
        <v>0</v>
      </c>
      <c r="J63" s="181">
        <v>0</v>
      </c>
      <c r="K63" s="181">
        <v>0</v>
      </c>
      <c r="L63" s="181">
        <v>0</v>
      </c>
      <c r="M63" s="181">
        <v>0</v>
      </c>
      <c r="N63" s="181">
        <v>0</v>
      </c>
      <c r="O63" s="181">
        <v>0</v>
      </c>
      <c r="P63" s="181">
        <v>0</v>
      </c>
      <c r="Q63" s="181">
        <v>0</v>
      </c>
      <c r="R63" s="181">
        <v>0</v>
      </c>
      <c r="S63" s="181">
        <v>0</v>
      </c>
      <c r="T63" s="211">
        <v>0</v>
      </c>
      <c r="U63" s="213">
        <f t="shared" si="60"/>
        <v>0</v>
      </c>
      <c r="V63" s="79"/>
      <c r="W63" s="78">
        <f t="shared" si="45"/>
        <v>0</v>
      </c>
      <c r="X63" s="79">
        <f t="shared" si="10"/>
        <v>0</v>
      </c>
      <c r="Y63" s="79">
        <f t="shared" si="11"/>
        <v>0</v>
      </c>
      <c r="Z63" s="79">
        <f t="shared" si="12"/>
        <v>0</v>
      </c>
      <c r="AA63" s="79">
        <f t="shared" si="61"/>
        <v>0</v>
      </c>
      <c r="AB63" s="217">
        <f t="shared" si="62"/>
        <v>0</v>
      </c>
      <c r="AC63" s="105">
        <f t="shared" si="46"/>
        <v>0</v>
      </c>
      <c r="AD63" s="79">
        <f t="shared" si="47"/>
        <v>0</v>
      </c>
      <c r="AE63" s="79">
        <f t="shared" si="48"/>
        <v>0</v>
      </c>
      <c r="AF63" s="79">
        <f t="shared" si="49"/>
        <v>0</v>
      </c>
      <c r="AG63" s="79">
        <f t="shared" si="50"/>
        <v>0</v>
      </c>
      <c r="AH63" s="79">
        <f t="shared" si="51"/>
        <v>0</v>
      </c>
      <c r="AI63" s="79">
        <f t="shared" si="52"/>
        <v>0</v>
      </c>
      <c r="AJ63" s="79">
        <f t="shared" si="53"/>
        <v>0</v>
      </c>
      <c r="AK63" s="79">
        <f t="shared" si="54"/>
        <v>0</v>
      </c>
      <c r="AL63" s="79">
        <f t="shared" si="55"/>
        <v>0</v>
      </c>
      <c r="AM63" s="79">
        <f t="shared" si="56"/>
        <v>0</v>
      </c>
      <c r="AN63" s="209">
        <f t="shared" si="57"/>
        <v>0</v>
      </c>
      <c r="AO63" s="214">
        <f t="shared" si="63"/>
        <v>0</v>
      </c>
      <c r="AP63" s="68"/>
      <c r="AQ63" s="68"/>
    </row>
    <row r="64" spans="1:43" x14ac:dyDescent="0.25">
      <c r="A64" s="1" t="s">
        <v>109</v>
      </c>
      <c r="B64" t="s">
        <v>110</v>
      </c>
      <c r="C64" s="75">
        <f t="shared" si="41"/>
        <v>0</v>
      </c>
      <c r="D64" s="76">
        <f t="shared" si="42"/>
        <v>0</v>
      </c>
      <c r="E64" s="76">
        <f t="shared" si="43"/>
        <v>0</v>
      </c>
      <c r="F64" s="76">
        <f t="shared" si="44"/>
        <v>0</v>
      </c>
      <c r="G64" s="76">
        <f t="shared" si="58"/>
        <v>0</v>
      </c>
      <c r="H64" s="103">
        <f t="shared" si="59"/>
        <v>0</v>
      </c>
      <c r="I64" s="181">
        <v>0</v>
      </c>
      <c r="J64" s="181">
        <v>0</v>
      </c>
      <c r="K64" s="181">
        <v>0</v>
      </c>
      <c r="L64" s="181">
        <v>0</v>
      </c>
      <c r="M64" s="181">
        <v>0</v>
      </c>
      <c r="N64" s="181">
        <v>0</v>
      </c>
      <c r="O64" s="181">
        <v>0</v>
      </c>
      <c r="P64" s="181">
        <v>0</v>
      </c>
      <c r="Q64" s="181">
        <v>0</v>
      </c>
      <c r="R64" s="181">
        <v>0</v>
      </c>
      <c r="S64" s="181">
        <v>0</v>
      </c>
      <c r="T64" s="211">
        <v>0</v>
      </c>
      <c r="U64" s="213">
        <f t="shared" si="60"/>
        <v>0</v>
      </c>
      <c r="V64" s="79"/>
      <c r="W64" s="78">
        <f t="shared" si="45"/>
        <v>0</v>
      </c>
      <c r="X64" s="79">
        <f t="shared" si="10"/>
        <v>0</v>
      </c>
      <c r="Y64" s="79">
        <f t="shared" si="11"/>
        <v>0</v>
      </c>
      <c r="Z64" s="79">
        <f t="shared" si="12"/>
        <v>0</v>
      </c>
      <c r="AA64" s="79">
        <f t="shared" si="61"/>
        <v>0</v>
      </c>
      <c r="AB64" s="217">
        <f t="shared" si="62"/>
        <v>0</v>
      </c>
      <c r="AC64" s="105">
        <f t="shared" si="46"/>
        <v>0</v>
      </c>
      <c r="AD64" s="79">
        <f t="shared" si="47"/>
        <v>0</v>
      </c>
      <c r="AE64" s="79">
        <f t="shared" si="48"/>
        <v>0</v>
      </c>
      <c r="AF64" s="79">
        <f t="shared" si="49"/>
        <v>0</v>
      </c>
      <c r="AG64" s="79">
        <f t="shared" si="50"/>
        <v>0</v>
      </c>
      <c r="AH64" s="79">
        <f t="shared" si="51"/>
        <v>0</v>
      </c>
      <c r="AI64" s="79">
        <f t="shared" si="52"/>
        <v>0</v>
      </c>
      <c r="AJ64" s="79">
        <f t="shared" si="53"/>
        <v>0</v>
      </c>
      <c r="AK64" s="79">
        <f t="shared" si="54"/>
        <v>0</v>
      </c>
      <c r="AL64" s="79">
        <f t="shared" si="55"/>
        <v>0</v>
      </c>
      <c r="AM64" s="79">
        <f t="shared" si="56"/>
        <v>0</v>
      </c>
      <c r="AN64" s="209">
        <f t="shared" si="57"/>
        <v>0</v>
      </c>
      <c r="AO64" s="214">
        <f t="shared" si="63"/>
        <v>0</v>
      </c>
      <c r="AP64" s="68"/>
      <c r="AQ64" s="68"/>
    </row>
    <row r="65" spans="1:43" x14ac:dyDescent="0.25">
      <c r="A65" s="1" t="s">
        <v>111</v>
      </c>
      <c r="B65" t="s">
        <v>112</v>
      </c>
      <c r="C65" s="75">
        <f t="shared" si="41"/>
        <v>0</v>
      </c>
      <c r="D65" s="76">
        <f t="shared" si="42"/>
        <v>0</v>
      </c>
      <c r="E65" s="76">
        <f t="shared" si="43"/>
        <v>0</v>
      </c>
      <c r="F65" s="76">
        <f t="shared" si="44"/>
        <v>0</v>
      </c>
      <c r="G65" s="76">
        <f t="shared" si="58"/>
        <v>0</v>
      </c>
      <c r="H65" s="103">
        <f t="shared" si="59"/>
        <v>0</v>
      </c>
      <c r="I65" s="181">
        <v>0</v>
      </c>
      <c r="J65" s="181">
        <v>0</v>
      </c>
      <c r="K65" s="181">
        <v>0</v>
      </c>
      <c r="L65" s="181">
        <v>0</v>
      </c>
      <c r="M65" s="181">
        <v>0</v>
      </c>
      <c r="N65" s="181">
        <v>0</v>
      </c>
      <c r="O65" s="181">
        <v>0</v>
      </c>
      <c r="P65" s="181">
        <v>0</v>
      </c>
      <c r="Q65" s="181">
        <v>0</v>
      </c>
      <c r="R65" s="181">
        <v>0</v>
      </c>
      <c r="S65" s="181">
        <v>0</v>
      </c>
      <c r="T65" s="211">
        <v>0</v>
      </c>
      <c r="U65" s="213">
        <f t="shared" si="60"/>
        <v>0</v>
      </c>
      <c r="V65" s="79"/>
      <c r="W65" s="78">
        <f t="shared" si="45"/>
        <v>0</v>
      </c>
      <c r="X65" s="79">
        <f t="shared" si="10"/>
        <v>0</v>
      </c>
      <c r="Y65" s="79">
        <f t="shared" si="11"/>
        <v>0</v>
      </c>
      <c r="Z65" s="79">
        <f t="shared" si="12"/>
        <v>0</v>
      </c>
      <c r="AA65" s="79">
        <f t="shared" si="61"/>
        <v>0</v>
      </c>
      <c r="AB65" s="217">
        <f t="shared" si="62"/>
        <v>0</v>
      </c>
      <c r="AC65" s="105">
        <f t="shared" si="46"/>
        <v>0</v>
      </c>
      <c r="AD65" s="79">
        <f t="shared" si="47"/>
        <v>0</v>
      </c>
      <c r="AE65" s="79">
        <f t="shared" si="48"/>
        <v>0</v>
      </c>
      <c r="AF65" s="79">
        <f t="shared" si="49"/>
        <v>0</v>
      </c>
      <c r="AG65" s="79">
        <f t="shared" si="50"/>
        <v>0</v>
      </c>
      <c r="AH65" s="79">
        <f t="shared" si="51"/>
        <v>0</v>
      </c>
      <c r="AI65" s="79">
        <f t="shared" si="52"/>
        <v>0</v>
      </c>
      <c r="AJ65" s="79">
        <f t="shared" si="53"/>
        <v>0</v>
      </c>
      <c r="AK65" s="79">
        <f t="shared" si="54"/>
        <v>0</v>
      </c>
      <c r="AL65" s="79">
        <f t="shared" si="55"/>
        <v>0</v>
      </c>
      <c r="AM65" s="79">
        <f t="shared" si="56"/>
        <v>0</v>
      </c>
      <c r="AN65" s="209">
        <f t="shared" si="57"/>
        <v>0</v>
      </c>
      <c r="AO65" s="214">
        <f t="shared" si="63"/>
        <v>0</v>
      </c>
      <c r="AP65" s="68"/>
      <c r="AQ65" s="68"/>
    </row>
    <row r="66" spans="1:43" x14ac:dyDescent="0.25">
      <c r="A66" s="1" t="s">
        <v>113</v>
      </c>
      <c r="B66" t="s">
        <v>114</v>
      </c>
      <c r="C66" s="75">
        <f t="shared" si="41"/>
        <v>0</v>
      </c>
      <c r="D66" s="76">
        <f t="shared" si="42"/>
        <v>0</v>
      </c>
      <c r="E66" s="76">
        <f t="shared" si="43"/>
        <v>0</v>
      </c>
      <c r="F66" s="76">
        <f t="shared" si="44"/>
        <v>0</v>
      </c>
      <c r="G66" s="76">
        <f t="shared" si="58"/>
        <v>0</v>
      </c>
      <c r="H66" s="103">
        <f t="shared" si="59"/>
        <v>0</v>
      </c>
      <c r="I66" s="181">
        <v>0</v>
      </c>
      <c r="J66" s="181">
        <v>0</v>
      </c>
      <c r="K66" s="181">
        <v>0</v>
      </c>
      <c r="L66" s="181">
        <v>0</v>
      </c>
      <c r="M66" s="181">
        <v>0</v>
      </c>
      <c r="N66" s="181">
        <v>0</v>
      </c>
      <c r="O66" s="181">
        <v>0</v>
      </c>
      <c r="P66" s="181">
        <v>0</v>
      </c>
      <c r="Q66" s="181">
        <v>0</v>
      </c>
      <c r="R66" s="181">
        <v>0</v>
      </c>
      <c r="S66" s="181">
        <v>0</v>
      </c>
      <c r="T66" s="211">
        <v>0</v>
      </c>
      <c r="U66" s="213">
        <f t="shared" si="60"/>
        <v>0</v>
      </c>
      <c r="V66" s="79"/>
      <c r="W66" s="78">
        <f t="shared" si="45"/>
        <v>0</v>
      </c>
      <c r="X66" s="79">
        <f t="shared" si="10"/>
        <v>0</v>
      </c>
      <c r="Y66" s="79">
        <f t="shared" si="11"/>
        <v>0</v>
      </c>
      <c r="Z66" s="79">
        <f t="shared" si="12"/>
        <v>0</v>
      </c>
      <c r="AA66" s="79">
        <f t="shared" si="61"/>
        <v>0</v>
      </c>
      <c r="AB66" s="217">
        <f t="shared" si="62"/>
        <v>0</v>
      </c>
      <c r="AC66" s="105">
        <f t="shared" si="46"/>
        <v>0</v>
      </c>
      <c r="AD66" s="79">
        <f t="shared" si="47"/>
        <v>0</v>
      </c>
      <c r="AE66" s="79">
        <f t="shared" si="48"/>
        <v>0</v>
      </c>
      <c r="AF66" s="79">
        <f t="shared" si="49"/>
        <v>0</v>
      </c>
      <c r="AG66" s="79">
        <f t="shared" si="50"/>
        <v>0</v>
      </c>
      <c r="AH66" s="79">
        <f t="shared" si="51"/>
        <v>0</v>
      </c>
      <c r="AI66" s="79">
        <f t="shared" si="52"/>
        <v>0</v>
      </c>
      <c r="AJ66" s="79">
        <f t="shared" si="53"/>
        <v>0</v>
      </c>
      <c r="AK66" s="79">
        <f t="shared" si="54"/>
        <v>0</v>
      </c>
      <c r="AL66" s="79">
        <f t="shared" si="55"/>
        <v>0</v>
      </c>
      <c r="AM66" s="79">
        <f t="shared" si="56"/>
        <v>0</v>
      </c>
      <c r="AN66" s="209">
        <f t="shared" si="57"/>
        <v>0</v>
      </c>
      <c r="AO66" s="214">
        <f t="shared" si="63"/>
        <v>0</v>
      </c>
      <c r="AP66" s="68"/>
      <c r="AQ66" s="68"/>
    </row>
    <row r="67" spans="1:43" x14ac:dyDescent="0.25">
      <c r="A67" s="1" t="s">
        <v>115</v>
      </c>
      <c r="B67" t="s">
        <v>116</v>
      </c>
      <c r="C67" s="75">
        <f t="shared" si="41"/>
        <v>409143.02615384635</v>
      </c>
      <c r="D67" s="76">
        <f t="shared" si="42"/>
        <v>471412.80666666705</v>
      </c>
      <c r="E67" s="76">
        <f t="shared" si="43"/>
        <v>0</v>
      </c>
      <c r="F67" s="76">
        <f t="shared" si="44"/>
        <v>0</v>
      </c>
      <c r="G67" s="76">
        <f t="shared" si="58"/>
        <v>415063.75000000006</v>
      </c>
      <c r="H67" s="103">
        <f t="shared" si="59"/>
        <v>0</v>
      </c>
      <c r="I67" s="181">
        <v>0</v>
      </c>
      <c r="J67" s="181">
        <v>1414238.4200000011</v>
      </c>
      <c r="K67" s="181">
        <v>0</v>
      </c>
      <c r="L67" s="181">
        <v>0</v>
      </c>
      <c r="M67" s="181">
        <v>0</v>
      </c>
      <c r="N67" s="181">
        <v>0</v>
      </c>
      <c r="O67" s="181">
        <v>0</v>
      </c>
      <c r="P67" s="181">
        <v>0</v>
      </c>
      <c r="Q67" s="181">
        <v>0</v>
      </c>
      <c r="R67" s="181">
        <v>0</v>
      </c>
      <c r="S67" s="181">
        <v>1245191.2500000002</v>
      </c>
      <c r="T67" s="211">
        <v>0</v>
      </c>
      <c r="U67" s="213">
        <f t="shared" si="60"/>
        <v>2659429.6700000013</v>
      </c>
      <c r="V67" s="79"/>
      <c r="W67" s="78">
        <f t="shared" si="45"/>
        <v>1.0245313935488263</v>
      </c>
      <c r="X67" s="79">
        <f t="shared" si="10"/>
        <v>1.1394874782252784</v>
      </c>
      <c r="Y67" s="79">
        <f t="shared" si="11"/>
        <v>0</v>
      </c>
      <c r="Z67" s="79">
        <f t="shared" si="12"/>
        <v>0</v>
      </c>
      <c r="AA67" s="79">
        <f t="shared" si="61"/>
        <v>1.0815523755754366</v>
      </c>
      <c r="AB67" s="217">
        <f t="shared" si="62"/>
        <v>0</v>
      </c>
      <c r="AC67" s="105">
        <f t="shared" si="46"/>
        <v>0</v>
      </c>
      <c r="AD67" s="79">
        <f t="shared" si="47"/>
        <v>3.4208769417581433</v>
      </c>
      <c r="AE67" s="79">
        <f t="shared" si="48"/>
        <v>0</v>
      </c>
      <c r="AF67" s="79">
        <f t="shared" si="49"/>
        <v>0</v>
      </c>
      <c r="AG67" s="79">
        <f t="shared" si="50"/>
        <v>0</v>
      </c>
      <c r="AH67" s="79">
        <f t="shared" si="51"/>
        <v>0</v>
      </c>
      <c r="AI67" s="79">
        <f t="shared" si="52"/>
        <v>0</v>
      </c>
      <c r="AJ67" s="79">
        <f t="shared" si="53"/>
        <v>0</v>
      </c>
      <c r="AK67" s="79">
        <f t="shared" si="54"/>
        <v>0</v>
      </c>
      <c r="AL67" s="79">
        <f t="shared" si="55"/>
        <v>0</v>
      </c>
      <c r="AM67" s="79">
        <f t="shared" si="56"/>
        <v>3.2433950395398998</v>
      </c>
      <c r="AN67" s="209">
        <f t="shared" si="57"/>
        <v>3.2433950395398998</v>
      </c>
      <c r="AO67" s="214">
        <f t="shared" si="63"/>
        <v>9.9076670208379429</v>
      </c>
      <c r="AP67" s="68"/>
      <c r="AQ67" s="68"/>
    </row>
    <row r="68" spans="1:43" x14ac:dyDescent="0.25">
      <c r="A68" s="1" t="s">
        <v>117</v>
      </c>
      <c r="B68" t="s">
        <v>118</v>
      </c>
      <c r="C68" s="75">
        <f t="shared" si="41"/>
        <v>0</v>
      </c>
      <c r="D68" s="76">
        <f t="shared" si="42"/>
        <v>0</v>
      </c>
      <c r="E68" s="76">
        <f t="shared" si="43"/>
        <v>0</v>
      </c>
      <c r="F68" s="76">
        <f t="shared" si="44"/>
        <v>0</v>
      </c>
      <c r="G68" s="76">
        <f t="shared" si="58"/>
        <v>0</v>
      </c>
      <c r="H68" s="103">
        <f t="shared" si="59"/>
        <v>0</v>
      </c>
      <c r="I68" s="181">
        <v>0</v>
      </c>
      <c r="J68" s="181">
        <v>0</v>
      </c>
      <c r="K68" s="181">
        <v>0</v>
      </c>
      <c r="L68" s="181">
        <v>0</v>
      </c>
      <c r="M68" s="181">
        <v>0</v>
      </c>
      <c r="N68" s="181">
        <v>0</v>
      </c>
      <c r="O68" s="181">
        <v>0</v>
      </c>
      <c r="P68" s="181">
        <v>0</v>
      </c>
      <c r="Q68" s="181">
        <v>0</v>
      </c>
      <c r="R68" s="181">
        <v>0</v>
      </c>
      <c r="S68" s="181">
        <v>0</v>
      </c>
      <c r="T68" s="211">
        <v>0</v>
      </c>
      <c r="U68" s="213">
        <f t="shared" si="60"/>
        <v>0</v>
      </c>
      <c r="V68" s="79"/>
      <c r="W68" s="78">
        <f t="shared" si="45"/>
        <v>0</v>
      </c>
      <c r="X68" s="79">
        <f t="shared" si="10"/>
        <v>0</v>
      </c>
      <c r="Y68" s="79">
        <f t="shared" si="11"/>
        <v>0</v>
      </c>
      <c r="Z68" s="79">
        <f t="shared" si="12"/>
        <v>0</v>
      </c>
      <c r="AA68" s="79">
        <f t="shared" si="61"/>
        <v>0</v>
      </c>
      <c r="AB68" s="217">
        <f t="shared" si="62"/>
        <v>0</v>
      </c>
      <c r="AC68" s="105">
        <f t="shared" si="46"/>
        <v>0</v>
      </c>
      <c r="AD68" s="79">
        <f t="shared" si="47"/>
        <v>0</v>
      </c>
      <c r="AE68" s="79">
        <f t="shared" si="48"/>
        <v>0</v>
      </c>
      <c r="AF68" s="79">
        <f t="shared" si="49"/>
        <v>0</v>
      </c>
      <c r="AG68" s="79">
        <f t="shared" si="50"/>
        <v>0</v>
      </c>
      <c r="AH68" s="79">
        <f t="shared" si="51"/>
        <v>0</v>
      </c>
      <c r="AI68" s="79">
        <f t="shared" si="52"/>
        <v>0</v>
      </c>
      <c r="AJ68" s="79">
        <f t="shared" si="53"/>
        <v>0</v>
      </c>
      <c r="AK68" s="79">
        <f t="shared" si="54"/>
        <v>0</v>
      </c>
      <c r="AL68" s="79">
        <f t="shared" si="55"/>
        <v>0</v>
      </c>
      <c r="AM68" s="79">
        <f t="shared" si="56"/>
        <v>0</v>
      </c>
      <c r="AN68" s="209">
        <f t="shared" si="57"/>
        <v>0</v>
      </c>
      <c r="AO68" s="214">
        <f t="shared" si="63"/>
        <v>0</v>
      </c>
      <c r="AP68" s="68"/>
      <c r="AQ68" s="68"/>
    </row>
    <row r="69" spans="1:43" x14ac:dyDescent="0.25">
      <c r="A69" s="1" t="s">
        <v>119</v>
      </c>
      <c r="B69" t="s">
        <v>120</v>
      </c>
      <c r="C69" s="75">
        <f t="shared" si="41"/>
        <v>0</v>
      </c>
      <c r="D69" s="76">
        <f t="shared" si="42"/>
        <v>0</v>
      </c>
      <c r="E69" s="76">
        <f t="shared" si="43"/>
        <v>0</v>
      </c>
      <c r="F69" s="76">
        <f t="shared" si="44"/>
        <v>0</v>
      </c>
      <c r="G69" s="76">
        <f t="shared" si="58"/>
        <v>0</v>
      </c>
      <c r="H69" s="103">
        <f t="shared" si="59"/>
        <v>0</v>
      </c>
      <c r="I69" s="181">
        <v>0</v>
      </c>
      <c r="J69" s="181">
        <v>0</v>
      </c>
      <c r="K69" s="181">
        <v>0</v>
      </c>
      <c r="L69" s="181">
        <v>0</v>
      </c>
      <c r="M69" s="181">
        <v>0</v>
      </c>
      <c r="N69" s="181">
        <v>0</v>
      </c>
      <c r="O69" s="181">
        <v>0</v>
      </c>
      <c r="P69" s="181">
        <v>0</v>
      </c>
      <c r="Q69" s="181">
        <v>0</v>
      </c>
      <c r="R69" s="181">
        <v>0</v>
      </c>
      <c r="S69" s="181">
        <v>0</v>
      </c>
      <c r="T69" s="211">
        <v>0</v>
      </c>
      <c r="U69" s="213">
        <f t="shared" si="60"/>
        <v>0</v>
      </c>
      <c r="V69" s="79"/>
      <c r="W69" s="78">
        <f t="shared" si="45"/>
        <v>0</v>
      </c>
      <c r="X69" s="79">
        <f t="shared" si="10"/>
        <v>0</v>
      </c>
      <c r="Y69" s="79">
        <f t="shared" si="11"/>
        <v>0</v>
      </c>
      <c r="Z69" s="79">
        <f t="shared" si="12"/>
        <v>0</v>
      </c>
      <c r="AA69" s="79">
        <f t="shared" si="61"/>
        <v>0</v>
      </c>
      <c r="AB69" s="217">
        <f t="shared" si="62"/>
        <v>0</v>
      </c>
      <c r="AC69" s="105">
        <f t="shared" si="46"/>
        <v>0</v>
      </c>
      <c r="AD69" s="79">
        <f t="shared" si="47"/>
        <v>0</v>
      </c>
      <c r="AE69" s="79">
        <f t="shared" si="48"/>
        <v>0</v>
      </c>
      <c r="AF69" s="79">
        <f t="shared" si="49"/>
        <v>0</v>
      </c>
      <c r="AG69" s="79">
        <f t="shared" si="50"/>
        <v>0</v>
      </c>
      <c r="AH69" s="79">
        <f t="shared" si="51"/>
        <v>0</v>
      </c>
      <c r="AI69" s="79">
        <f t="shared" si="52"/>
        <v>0</v>
      </c>
      <c r="AJ69" s="79">
        <f t="shared" si="53"/>
        <v>0</v>
      </c>
      <c r="AK69" s="79">
        <f t="shared" si="54"/>
        <v>0</v>
      </c>
      <c r="AL69" s="79">
        <f t="shared" si="55"/>
        <v>0</v>
      </c>
      <c r="AM69" s="79">
        <f t="shared" si="56"/>
        <v>0</v>
      </c>
      <c r="AN69" s="209">
        <f t="shared" si="57"/>
        <v>0</v>
      </c>
      <c r="AO69" s="214">
        <f t="shared" si="63"/>
        <v>0</v>
      </c>
      <c r="AP69" s="68"/>
      <c r="AQ69" s="68"/>
    </row>
    <row r="70" spans="1:43" x14ac:dyDescent="0.25">
      <c r="A70" s="1" t="s">
        <v>121</v>
      </c>
      <c r="B70" t="s">
        <v>122</v>
      </c>
      <c r="C70" s="75">
        <f t="shared" si="41"/>
        <v>0</v>
      </c>
      <c r="D70" s="76">
        <f t="shared" si="42"/>
        <v>0</v>
      </c>
      <c r="E70" s="76">
        <f t="shared" si="43"/>
        <v>0</v>
      </c>
      <c r="F70" s="76">
        <f t="shared" si="44"/>
        <v>0</v>
      </c>
      <c r="G70" s="76">
        <f t="shared" si="58"/>
        <v>0</v>
      </c>
      <c r="H70" s="103">
        <f t="shared" si="59"/>
        <v>0</v>
      </c>
      <c r="I70" s="181">
        <v>0</v>
      </c>
      <c r="J70" s="181">
        <v>0</v>
      </c>
      <c r="K70" s="181">
        <v>0</v>
      </c>
      <c r="L70" s="181">
        <v>0</v>
      </c>
      <c r="M70" s="181">
        <v>0</v>
      </c>
      <c r="N70" s="181">
        <v>0</v>
      </c>
      <c r="O70" s="181">
        <v>0</v>
      </c>
      <c r="P70" s="181">
        <v>0</v>
      </c>
      <c r="Q70" s="181">
        <v>0</v>
      </c>
      <c r="R70" s="181">
        <v>0</v>
      </c>
      <c r="S70" s="181">
        <v>0</v>
      </c>
      <c r="T70" s="211">
        <v>0</v>
      </c>
      <c r="U70" s="213">
        <f t="shared" si="60"/>
        <v>0</v>
      </c>
      <c r="V70" s="79"/>
      <c r="W70" s="78">
        <f t="shared" si="45"/>
        <v>0</v>
      </c>
      <c r="X70" s="79">
        <f t="shared" si="10"/>
        <v>0</v>
      </c>
      <c r="Y70" s="79">
        <f t="shared" si="11"/>
        <v>0</v>
      </c>
      <c r="Z70" s="79">
        <f t="shared" si="12"/>
        <v>0</v>
      </c>
      <c r="AA70" s="79">
        <f t="shared" si="61"/>
        <v>0</v>
      </c>
      <c r="AB70" s="217">
        <f t="shared" si="62"/>
        <v>0</v>
      </c>
      <c r="AC70" s="105">
        <f t="shared" si="46"/>
        <v>0</v>
      </c>
      <c r="AD70" s="79">
        <f t="shared" si="47"/>
        <v>0</v>
      </c>
      <c r="AE70" s="79">
        <f t="shared" si="48"/>
        <v>0</v>
      </c>
      <c r="AF70" s="79">
        <f t="shared" si="49"/>
        <v>0</v>
      </c>
      <c r="AG70" s="79">
        <f t="shared" si="50"/>
        <v>0</v>
      </c>
      <c r="AH70" s="79">
        <f t="shared" si="51"/>
        <v>0</v>
      </c>
      <c r="AI70" s="79">
        <f t="shared" si="52"/>
        <v>0</v>
      </c>
      <c r="AJ70" s="79">
        <f t="shared" si="53"/>
        <v>0</v>
      </c>
      <c r="AK70" s="79">
        <f t="shared" si="54"/>
        <v>0</v>
      </c>
      <c r="AL70" s="79">
        <f t="shared" si="55"/>
        <v>0</v>
      </c>
      <c r="AM70" s="79">
        <f t="shared" si="56"/>
        <v>0</v>
      </c>
      <c r="AN70" s="209">
        <f t="shared" si="57"/>
        <v>0</v>
      </c>
      <c r="AO70" s="214">
        <f t="shared" si="63"/>
        <v>0</v>
      </c>
      <c r="AP70" s="68"/>
      <c r="AQ70" s="68"/>
    </row>
    <row r="71" spans="1:43" x14ac:dyDescent="0.25">
      <c r="A71" s="1" t="s">
        <v>123</v>
      </c>
      <c r="B71" t="s">
        <v>124</v>
      </c>
      <c r="C71" s="75">
        <f t="shared" si="41"/>
        <v>851651.22461538459</v>
      </c>
      <c r="D71" s="76">
        <f t="shared" si="42"/>
        <v>474262.60000000003</v>
      </c>
      <c r="E71" s="76">
        <f t="shared" si="43"/>
        <v>446566.32666666666</v>
      </c>
      <c r="F71" s="76">
        <f t="shared" si="44"/>
        <v>444767.9833333334</v>
      </c>
      <c r="G71" s="76">
        <f t="shared" si="58"/>
        <v>479647.41</v>
      </c>
      <c r="H71" s="103">
        <f t="shared" si="59"/>
        <v>7.8421621999994626E-2</v>
      </c>
      <c r="I71" s="181">
        <v>499555.75</v>
      </c>
      <c r="J71" s="181">
        <v>476032.25</v>
      </c>
      <c r="K71" s="181">
        <v>447199.8</v>
      </c>
      <c r="L71" s="181">
        <v>498301.78</v>
      </c>
      <c r="M71" s="181">
        <v>461391.8</v>
      </c>
      <c r="N71" s="181">
        <v>380005.4</v>
      </c>
      <c r="O71" s="181">
        <v>410110.84</v>
      </c>
      <c r="P71" s="181">
        <v>405643.47</v>
      </c>
      <c r="Q71" s="181">
        <v>518549.64</v>
      </c>
      <c r="R71" s="181">
        <v>490395.65</v>
      </c>
      <c r="S71" s="181">
        <v>533142.65</v>
      </c>
      <c r="T71" s="211">
        <v>415403.93</v>
      </c>
      <c r="U71" s="213">
        <f t="shared" si="60"/>
        <v>5535732.96</v>
      </c>
      <c r="V71" s="79"/>
      <c r="W71" s="78">
        <f t="shared" si="45"/>
        <v>2.1326122167475727</v>
      </c>
      <c r="X71" s="79">
        <f t="shared" si="10"/>
        <v>1.1463759287996791</v>
      </c>
      <c r="Y71" s="79">
        <f t="shared" si="11"/>
        <v>1.1066386640696115</v>
      </c>
      <c r="Z71" s="79">
        <f t="shared" si="12"/>
        <v>1.1220766218891334</v>
      </c>
      <c r="AA71" s="79">
        <f t="shared" si="61"/>
        <v>1.2498412490228437</v>
      </c>
      <c r="AB71" s="217">
        <f t="shared" si="62"/>
        <v>0.11386444084237775</v>
      </c>
      <c r="AC71" s="105">
        <f t="shared" si="46"/>
        <v>1.2039170534677135</v>
      </c>
      <c r="AD71" s="79">
        <f t="shared" si="47"/>
        <v>1.1514662057888703</v>
      </c>
      <c r="AE71" s="79">
        <f t="shared" si="48"/>
        <v>1.0834325834257998</v>
      </c>
      <c r="AF71" s="79">
        <f t="shared" si="49"/>
        <v>1.2186903833125857</v>
      </c>
      <c r="AG71" s="79">
        <f t="shared" si="50"/>
        <v>1.145822540870632</v>
      </c>
      <c r="AH71" s="79">
        <f t="shared" si="51"/>
        <v>0.95228469900713208</v>
      </c>
      <c r="AI71" s="79">
        <f t="shared" si="52"/>
        <v>1.0231438450830019</v>
      </c>
      <c r="AJ71" s="79">
        <f t="shared" si="53"/>
        <v>1.0245876451406761</v>
      </c>
      <c r="AK71" s="79">
        <f t="shared" si="54"/>
        <v>1.3214991016705107</v>
      </c>
      <c r="AL71" s="79">
        <f t="shared" si="55"/>
        <v>1.262838760017305</v>
      </c>
      <c r="AM71" s="79">
        <f t="shared" si="56"/>
        <v>1.3886960949791101</v>
      </c>
      <c r="AN71" s="209">
        <f t="shared" si="57"/>
        <v>1.3886960949791101</v>
      </c>
      <c r="AO71" s="214">
        <f t="shared" si="63"/>
        <v>14.165075007742448</v>
      </c>
      <c r="AP71" s="68"/>
      <c r="AQ71" s="68"/>
    </row>
    <row r="72" spans="1:43" x14ac:dyDescent="0.25">
      <c r="A72" s="1" t="s">
        <v>125</v>
      </c>
      <c r="B72" t="s">
        <v>126</v>
      </c>
      <c r="C72" s="75">
        <f t="shared" si="41"/>
        <v>264315.5138461538</v>
      </c>
      <c r="D72" s="76">
        <f t="shared" si="42"/>
        <v>165864.77666666667</v>
      </c>
      <c r="E72" s="76">
        <f t="shared" si="43"/>
        <v>136543.04333333333</v>
      </c>
      <c r="F72" s="76">
        <f t="shared" si="44"/>
        <v>129352.71</v>
      </c>
      <c r="G72" s="76">
        <f t="shared" si="58"/>
        <v>140923.08333333331</v>
      </c>
      <c r="H72" s="103">
        <f t="shared" si="59"/>
        <v>8.944824838484873E-2</v>
      </c>
      <c r="I72" s="181">
        <v>177668.48000000001</v>
      </c>
      <c r="J72" s="181">
        <v>173578.34</v>
      </c>
      <c r="K72" s="181">
        <v>146347.51</v>
      </c>
      <c r="L72" s="181">
        <v>141695.82</v>
      </c>
      <c r="M72" s="181">
        <v>137601.13</v>
      </c>
      <c r="N72" s="181">
        <v>130332.18</v>
      </c>
      <c r="O72" s="181">
        <v>116550.81</v>
      </c>
      <c r="P72" s="181">
        <v>123450.43</v>
      </c>
      <c r="Q72" s="181">
        <v>148056.89000000001</v>
      </c>
      <c r="R72" s="181">
        <v>161882.21</v>
      </c>
      <c r="S72" s="181">
        <v>134597.87</v>
      </c>
      <c r="T72" s="211">
        <v>126289.17</v>
      </c>
      <c r="U72" s="213">
        <f t="shared" si="60"/>
        <v>1718050.8399999999</v>
      </c>
      <c r="V72" s="79"/>
      <c r="W72" s="78">
        <f t="shared" si="45"/>
        <v>0.66187011491562786</v>
      </c>
      <c r="X72" s="79">
        <f t="shared" si="10"/>
        <v>0.40092427150359594</v>
      </c>
      <c r="Y72" s="79">
        <f t="shared" si="11"/>
        <v>0.33836812594064769</v>
      </c>
      <c r="Z72" s="79">
        <f t="shared" si="12"/>
        <v>0.32633565658485392</v>
      </c>
      <c r="AA72" s="79">
        <f t="shared" si="61"/>
        <v>0.36721032745591931</v>
      </c>
      <c r="AB72" s="217">
        <f t="shared" si="62"/>
        <v>0.12525346233636944</v>
      </c>
      <c r="AC72" s="105">
        <f t="shared" si="46"/>
        <v>0.42817666083452632</v>
      </c>
      <c r="AD72" s="79">
        <f t="shared" si="47"/>
        <v>0.4198656552511526</v>
      </c>
      <c r="AE72" s="79">
        <f t="shared" si="48"/>
        <v>0.35455664523381514</v>
      </c>
      <c r="AF72" s="79">
        <f t="shared" si="49"/>
        <v>0.34654368119975643</v>
      </c>
      <c r="AG72" s="79">
        <f t="shared" si="50"/>
        <v>0.34171928587215933</v>
      </c>
      <c r="AH72" s="79">
        <f t="shared" si="51"/>
        <v>0.3266094134510808</v>
      </c>
      <c r="AI72" s="79">
        <f t="shared" si="52"/>
        <v>0.29077076794882667</v>
      </c>
      <c r="AJ72" s="79">
        <f t="shared" si="53"/>
        <v>0.31181516459590458</v>
      </c>
      <c r="AK72" s="79">
        <f t="shared" si="54"/>
        <v>0.37731594439276755</v>
      </c>
      <c r="AL72" s="79">
        <f t="shared" si="55"/>
        <v>0.41686978533610758</v>
      </c>
      <c r="AM72" s="79">
        <f t="shared" si="56"/>
        <v>0.35059197845362006</v>
      </c>
      <c r="AN72" s="209">
        <f t="shared" si="57"/>
        <v>0.35059197845362006</v>
      </c>
      <c r="AO72" s="214">
        <f t="shared" si="63"/>
        <v>4.3154269610233369</v>
      </c>
      <c r="AP72" s="68"/>
      <c r="AQ72" s="68"/>
    </row>
    <row r="73" spans="1:43" x14ac:dyDescent="0.25">
      <c r="A73" s="1" t="s">
        <v>127</v>
      </c>
      <c r="B73" t="s">
        <v>128</v>
      </c>
      <c r="C73" s="75">
        <f t="shared" si="41"/>
        <v>5799838.0153846145</v>
      </c>
      <c r="D73" s="76">
        <f t="shared" si="42"/>
        <v>3819032.853333333</v>
      </c>
      <c r="E73" s="76">
        <f t="shared" si="43"/>
        <v>3733947.6999999997</v>
      </c>
      <c r="F73" s="76">
        <f t="shared" si="44"/>
        <v>2546931.4233333333</v>
      </c>
      <c r="G73" s="76">
        <f t="shared" si="58"/>
        <v>2466403.7233333332</v>
      </c>
      <c r="H73" s="103">
        <f t="shared" si="59"/>
        <v>-3.1617537583563358E-2</v>
      </c>
      <c r="I73" s="181">
        <v>3769042.18</v>
      </c>
      <c r="J73" s="181">
        <v>3573506.17</v>
      </c>
      <c r="K73" s="181">
        <v>4114550.21</v>
      </c>
      <c r="L73" s="181">
        <v>4052779.26</v>
      </c>
      <c r="M73" s="181">
        <v>3933024.28</v>
      </c>
      <c r="N73" s="181">
        <v>3216039.56</v>
      </c>
      <c r="O73" s="181">
        <v>2860821.58</v>
      </c>
      <c r="P73" s="181">
        <v>2425727.36</v>
      </c>
      <c r="Q73" s="181">
        <v>2354245.33</v>
      </c>
      <c r="R73" s="181">
        <v>2335869.62</v>
      </c>
      <c r="S73" s="181">
        <v>2604530.02</v>
      </c>
      <c r="T73" s="211">
        <v>2458811.5299999998</v>
      </c>
      <c r="U73" s="213">
        <f t="shared" si="60"/>
        <v>37698947.099999994</v>
      </c>
      <c r="V73" s="79"/>
      <c r="W73" s="78">
        <f t="shared" si="45"/>
        <v>14.52332251662307</v>
      </c>
      <c r="X73" s="79">
        <f t="shared" si="10"/>
        <v>9.2312725784333143</v>
      </c>
      <c r="Y73" s="79">
        <f t="shared" si="11"/>
        <v>9.2531179528862495</v>
      </c>
      <c r="Z73" s="79">
        <f t="shared" si="12"/>
        <v>6.4254899515447326</v>
      </c>
      <c r="AA73" s="79">
        <f t="shared" si="61"/>
        <v>6.426831555632762</v>
      </c>
      <c r="AB73" s="217">
        <f t="shared" si="62"/>
        <v>2.0879405277209753E-4</v>
      </c>
      <c r="AC73" s="105">
        <f t="shared" si="46"/>
        <v>9.083298822486034</v>
      </c>
      <c r="AD73" s="79">
        <f t="shared" si="47"/>
        <v>8.6438924903365635</v>
      </c>
      <c r="AE73" s="79">
        <f t="shared" si="48"/>
        <v>9.9683357721883308</v>
      </c>
      <c r="AF73" s="79">
        <f t="shared" si="49"/>
        <v>9.9118311595248514</v>
      </c>
      <c r="AG73" s="79">
        <f t="shared" si="50"/>
        <v>9.7672907793668795</v>
      </c>
      <c r="AH73" s="79">
        <f t="shared" si="51"/>
        <v>8.0593203791041628</v>
      </c>
      <c r="AI73" s="79">
        <f t="shared" si="52"/>
        <v>7.1371729444109038</v>
      </c>
      <c r="AJ73" s="79">
        <f t="shared" si="53"/>
        <v>6.1269821095251684</v>
      </c>
      <c r="AK73" s="79">
        <f t="shared" si="54"/>
        <v>5.9996822844327786</v>
      </c>
      <c r="AL73" s="79">
        <f t="shared" si="55"/>
        <v>6.0151975134422448</v>
      </c>
      <c r="AM73" s="79">
        <f t="shared" si="56"/>
        <v>6.7841142854166012</v>
      </c>
      <c r="AN73" s="209">
        <f t="shared" si="57"/>
        <v>6.7841142854166012</v>
      </c>
      <c r="AO73" s="214">
        <f t="shared" si="63"/>
        <v>94.281232825651145</v>
      </c>
      <c r="AP73" s="68"/>
      <c r="AQ73" s="68"/>
    </row>
    <row r="74" spans="1:43" x14ac:dyDescent="0.25">
      <c r="A74" s="1" t="s">
        <v>129</v>
      </c>
      <c r="B74" t="s">
        <v>130</v>
      </c>
      <c r="C74" s="75">
        <f t="shared" si="41"/>
        <v>0</v>
      </c>
      <c r="D74" s="76">
        <f t="shared" si="42"/>
        <v>0</v>
      </c>
      <c r="E74" s="76">
        <f t="shared" si="43"/>
        <v>0</v>
      </c>
      <c r="F74" s="76">
        <f t="shared" si="44"/>
        <v>0</v>
      </c>
      <c r="G74" s="76">
        <f t="shared" si="58"/>
        <v>0</v>
      </c>
      <c r="H74" s="103">
        <f t="shared" si="59"/>
        <v>0</v>
      </c>
      <c r="I74" s="181">
        <v>0</v>
      </c>
      <c r="J74" s="181">
        <v>0</v>
      </c>
      <c r="K74" s="181">
        <v>0</v>
      </c>
      <c r="L74" s="181">
        <v>0</v>
      </c>
      <c r="M74" s="181">
        <v>0</v>
      </c>
      <c r="N74" s="181">
        <v>0</v>
      </c>
      <c r="O74" s="181">
        <v>0</v>
      </c>
      <c r="P74" s="181">
        <v>0</v>
      </c>
      <c r="Q74" s="181">
        <v>0</v>
      </c>
      <c r="R74" s="181">
        <v>0</v>
      </c>
      <c r="S74" s="181">
        <v>0</v>
      </c>
      <c r="T74" s="211">
        <v>0</v>
      </c>
      <c r="U74" s="213">
        <f t="shared" si="60"/>
        <v>0</v>
      </c>
      <c r="V74" s="79"/>
      <c r="W74" s="78">
        <f t="shared" si="45"/>
        <v>0</v>
      </c>
      <c r="X74" s="79">
        <f t="shared" si="10"/>
        <v>0</v>
      </c>
      <c r="Y74" s="79">
        <f t="shared" si="11"/>
        <v>0</v>
      </c>
      <c r="Z74" s="79">
        <f t="shared" si="12"/>
        <v>0</v>
      </c>
      <c r="AA74" s="79">
        <f t="shared" si="61"/>
        <v>0</v>
      </c>
      <c r="AB74" s="217">
        <f t="shared" si="62"/>
        <v>0</v>
      </c>
      <c r="AC74" s="105">
        <f t="shared" si="46"/>
        <v>0</v>
      </c>
      <c r="AD74" s="79">
        <f t="shared" si="47"/>
        <v>0</v>
      </c>
      <c r="AE74" s="79">
        <f t="shared" si="48"/>
        <v>0</v>
      </c>
      <c r="AF74" s="79">
        <f t="shared" si="49"/>
        <v>0</v>
      </c>
      <c r="AG74" s="79">
        <f t="shared" si="50"/>
        <v>0</v>
      </c>
      <c r="AH74" s="79">
        <f t="shared" si="51"/>
        <v>0</v>
      </c>
      <c r="AI74" s="79">
        <f t="shared" si="52"/>
        <v>0</v>
      </c>
      <c r="AJ74" s="79">
        <f t="shared" si="53"/>
        <v>0</v>
      </c>
      <c r="AK74" s="79">
        <f t="shared" si="54"/>
        <v>0</v>
      </c>
      <c r="AL74" s="79">
        <f t="shared" si="55"/>
        <v>0</v>
      </c>
      <c r="AM74" s="79">
        <f t="shared" si="56"/>
        <v>0</v>
      </c>
      <c r="AN74" s="209">
        <f t="shared" si="57"/>
        <v>0</v>
      </c>
      <c r="AO74" s="214">
        <f t="shared" si="63"/>
        <v>0</v>
      </c>
      <c r="AP74" s="68"/>
      <c r="AQ74" s="68"/>
    </row>
    <row r="75" spans="1:43" x14ac:dyDescent="0.25">
      <c r="A75" s="1" t="s">
        <v>131</v>
      </c>
      <c r="B75" t="s">
        <v>132</v>
      </c>
      <c r="C75" s="75">
        <f t="shared" si="41"/>
        <v>688135.456923077</v>
      </c>
      <c r="D75" s="76">
        <f t="shared" si="42"/>
        <v>378638.28666666662</v>
      </c>
      <c r="E75" s="76">
        <f t="shared" si="43"/>
        <v>389717.37000000005</v>
      </c>
      <c r="F75" s="76">
        <f t="shared" si="44"/>
        <v>363887.89666666667</v>
      </c>
      <c r="G75" s="76">
        <f t="shared" si="58"/>
        <v>358716.60333333333</v>
      </c>
      <c r="H75" s="103">
        <f t="shared" si="59"/>
        <v>-1.4211226536260453E-2</v>
      </c>
      <c r="I75" s="181">
        <v>310953.01</v>
      </c>
      <c r="J75" s="181">
        <v>324422.17</v>
      </c>
      <c r="K75" s="181">
        <v>500539.68</v>
      </c>
      <c r="L75" s="181">
        <v>368699.96</v>
      </c>
      <c r="M75" s="181">
        <v>415951.96</v>
      </c>
      <c r="N75" s="181">
        <v>384500.19</v>
      </c>
      <c r="O75" s="181">
        <v>376531.33</v>
      </c>
      <c r="P75" s="181">
        <v>350544.74</v>
      </c>
      <c r="Q75" s="181">
        <v>364587.62</v>
      </c>
      <c r="R75" s="181">
        <v>372649.14</v>
      </c>
      <c r="S75" s="181">
        <v>346259.73</v>
      </c>
      <c r="T75" s="211">
        <v>357240.94</v>
      </c>
      <c r="U75" s="213">
        <f t="shared" si="60"/>
        <v>4472880.4700000007</v>
      </c>
      <c r="V75" s="79"/>
      <c r="W75" s="78">
        <f t="shared" si="45"/>
        <v>1.7231538449018009</v>
      </c>
      <c r="X75" s="79">
        <f t="shared" si="10"/>
        <v>0.91523518311715713</v>
      </c>
      <c r="Y75" s="79">
        <f t="shared" si="11"/>
        <v>0.96576092720811646</v>
      </c>
      <c r="Z75" s="79">
        <f t="shared" si="12"/>
        <v>0.91802943813081417</v>
      </c>
      <c r="AA75" s="79">
        <f t="shared" si="61"/>
        <v>0.93472579692521496</v>
      </c>
      <c r="AB75" s="217">
        <f t="shared" si="62"/>
        <v>1.8187171457590721E-2</v>
      </c>
      <c r="AC75" s="105">
        <f t="shared" si="46"/>
        <v>0.74938909534344567</v>
      </c>
      <c r="AD75" s="79">
        <f t="shared" si="47"/>
        <v>0.78473919606012366</v>
      </c>
      <c r="AE75" s="79">
        <f t="shared" si="48"/>
        <v>1.2126593048778715</v>
      </c>
      <c r="AF75" s="79">
        <f t="shared" si="49"/>
        <v>0.90172484549369869</v>
      </c>
      <c r="AG75" s="79">
        <f t="shared" si="50"/>
        <v>1.0329770309904067</v>
      </c>
      <c r="AH75" s="79">
        <f t="shared" si="51"/>
        <v>0.96354853826375908</v>
      </c>
      <c r="AI75" s="79">
        <f t="shared" si="52"/>
        <v>0.93936973909398902</v>
      </c>
      <c r="AJ75" s="79">
        <f t="shared" si="53"/>
        <v>0.88541745704189601</v>
      </c>
      <c r="AK75" s="79">
        <f t="shared" si="54"/>
        <v>0.92913421424839759</v>
      </c>
      <c r="AL75" s="79">
        <f t="shared" si="55"/>
        <v>0.95962469870830847</v>
      </c>
      <c r="AM75" s="79">
        <f t="shared" si="56"/>
        <v>0.90191534085581215</v>
      </c>
      <c r="AN75" s="209">
        <f t="shared" si="57"/>
        <v>0.90191534085581215</v>
      </c>
      <c r="AO75" s="214">
        <f t="shared" si="63"/>
        <v>11.162414801833521</v>
      </c>
      <c r="AP75" s="68"/>
      <c r="AQ75" s="68"/>
    </row>
    <row r="76" spans="1:43" x14ac:dyDescent="0.25">
      <c r="A76" s="1" t="s">
        <v>133</v>
      </c>
      <c r="B76" t="s">
        <v>134</v>
      </c>
      <c r="C76" s="75">
        <f t="shared" si="41"/>
        <v>733309.20000000007</v>
      </c>
      <c r="D76" s="76">
        <f t="shared" si="42"/>
        <v>477636.97666666674</v>
      </c>
      <c r="E76" s="76">
        <f t="shared" si="43"/>
        <v>340893.70333333331</v>
      </c>
      <c r="F76" s="76">
        <f t="shared" si="44"/>
        <v>425048.01666666666</v>
      </c>
      <c r="G76" s="76">
        <f t="shared" si="58"/>
        <v>345257.90333333338</v>
      </c>
      <c r="H76" s="103">
        <f t="shared" si="59"/>
        <v>-0.18772023443155292</v>
      </c>
      <c r="I76" s="181">
        <v>315982.33</v>
      </c>
      <c r="J76" s="181">
        <v>615512</v>
      </c>
      <c r="K76" s="181">
        <v>501416.6</v>
      </c>
      <c r="L76" s="181">
        <v>316985.19</v>
      </c>
      <c r="M76" s="181">
        <v>171266.67</v>
      </c>
      <c r="N76" s="181">
        <v>534429.25</v>
      </c>
      <c r="O76" s="181">
        <v>618478.62</v>
      </c>
      <c r="P76" s="181">
        <v>326516.62</v>
      </c>
      <c r="Q76" s="181">
        <v>330148.81</v>
      </c>
      <c r="R76" s="181">
        <v>221636.61</v>
      </c>
      <c r="S76" s="181">
        <v>424421.2</v>
      </c>
      <c r="T76" s="211">
        <v>389715.9</v>
      </c>
      <c r="U76" s="213">
        <f t="shared" si="60"/>
        <v>4766509.8000000007</v>
      </c>
      <c r="V76" s="79"/>
      <c r="W76" s="78">
        <f t="shared" si="45"/>
        <v>1.8362730110317733</v>
      </c>
      <c r="X76" s="79">
        <f t="shared" si="10"/>
        <v>1.1545323893457353</v>
      </c>
      <c r="Y76" s="79">
        <f t="shared" si="11"/>
        <v>0.84477070911827334</v>
      </c>
      <c r="Z76" s="79">
        <f t="shared" si="12"/>
        <v>1.0723263826401983</v>
      </c>
      <c r="AA76" s="79">
        <f t="shared" si="61"/>
        <v>0.89965578910796495</v>
      </c>
      <c r="AB76" s="217">
        <f t="shared" si="62"/>
        <v>-0.16102428917872683</v>
      </c>
      <c r="AC76" s="105">
        <f t="shared" si="46"/>
        <v>0.76150963267155414</v>
      </c>
      <c r="AD76" s="79">
        <f t="shared" si="47"/>
        <v>1.488851369329534</v>
      </c>
      <c r="AE76" s="79">
        <f t="shared" si="48"/>
        <v>1.2147838221541711</v>
      </c>
      <c r="AF76" s="79">
        <f t="shared" si="49"/>
        <v>0.77524668425931131</v>
      </c>
      <c r="AG76" s="79">
        <f t="shared" si="50"/>
        <v>0.42532444440029504</v>
      </c>
      <c r="AH76" s="79">
        <f t="shared" si="51"/>
        <v>1.3392672774567342</v>
      </c>
      <c r="AI76" s="79">
        <f t="shared" si="52"/>
        <v>1.5429794378720367</v>
      </c>
      <c r="AJ76" s="79">
        <f t="shared" si="53"/>
        <v>0.82472643966163939</v>
      </c>
      <c r="AK76" s="79">
        <f t="shared" si="54"/>
        <v>0.84136854445138187</v>
      </c>
      <c r="AL76" s="79">
        <f t="shared" si="55"/>
        <v>0.57074589007231002</v>
      </c>
      <c r="AM76" s="79">
        <f t="shared" si="56"/>
        <v>1.1055053709665656</v>
      </c>
      <c r="AN76" s="209">
        <f t="shared" si="57"/>
        <v>1.1055053709665656</v>
      </c>
      <c r="AO76" s="214">
        <f t="shared" si="63"/>
        <v>11.995814284262096</v>
      </c>
      <c r="AP76" s="68"/>
      <c r="AQ76" s="68"/>
    </row>
    <row r="77" spans="1:43" x14ac:dyDescent="0.25">
      <c r="A77" s="1" t="s">
        <v>135</v>
      </c>
      <c r="B77" t="s">
        <v>136</v>
      </c>
      <c r="C77" s="75">
        <f t="shared" si="41"/>
        <v>0</v>
      </c>
      <c r="D77" s="76">
        <f t="shared" si="42"/>
        <v>0</v>
      </c>
      <c r="E77" s="76">
        <f t="shared" si="43"/>
        <v>0</v>
      </c>
      <c r="F77" s="76">
        <f t="shared" si="44"/>
        <v>0</v>
      </c>
      <c r="G77" s="76">
        <f t="shared" si="58"/>
        <v>0</v>
      </c>
      <c r="H77" s="103">
        <f t="shared" si="59"/>
        <v>0</v>
      </c>
      <c r="I77" s="181">
        <v>0</v>
      </c>
      <c r="J77" s="181">
        <v>0</v>
      </c>
      <c r="K77" s="181">
        <v>0</v>
      </c>
      <c r="L77" s="181">
        <v>0</v>
      </c>
      <c r="M77" s="181">
        <v>0</v>
      </c>
      <c r="N77" s="181">
        <v>0</v>
      </c>
      <c r="O77" s="181">
        <v>0</v>
      </c>
      <c r="P77" s="181">
        <v>0</v>
      </c>
      <c r="Q77" s="181">
        <v>0</v>
      </c>
      <c r="R77" s="181">
        <v>0</v>
      </c>
      <c r="S77" s="181">
        <v>0</v>
      </c>
      <c r="T77" s="211">
        <v>0</v>
      </c>
      <c r="U77" s="213">
        <f t="shared" si="60"/>
        <v>0</v>
      </c>
      <c r="V77" s="79"/>
      <c r="W77" s="78">
        <f t="shared" si="45"/>
        <v>0</v>
      </c>
      <c r="X77" s="79">
        <f t="shared" si="10"/>
        <v>0</v>
      </c>
      <c r="Y77" s="79">
        <f t="shared" si="11"/>
        <v>0</v>
      </c>
      <c r="Z77" s="79">
        <f t="shared" si="12"/>
        <v>0</v>
      </c>
      <c r="AA77" s="79">
        <f t="shared" si="61"/>
        <v>0</v>
      </c>
      <c r="AB77" s="217">
        <f t="shared" si="62"/>
        <v>0</v>
      </c>
      <c r="AC77" s="105">
        <f t="shared" si="46"/>
        <v>0</v>
      </c>
      <c r="AD77" s="79">
        <f t="shared" si="47"/>
        <v>0</v>
      </c>
      <c r="AE77" s="79">
        <f t="shared" si="48"/>
        <v>0</v>
      </c>
      <c r="AF77" s="79">
        <f t="shared" si="49"/>
        <v>0</v>
      </c>
      <c r="AG77" s="79">
        <f t="shared" si="50"/>
        <v>0</v>
      </c>
      <c r="AH77" s="79">
        <f t="shared" si="51"/>
        <v>0</v>
      </c>
      <c r="AI77" s="79">
        <f t="shared" si="52"/>
        <v>0</v>
      </c>
      <c r="AJ77" s="79">
        <f t="shared" si="53"/>
        <v>0</v>
      </c>
      <c r="AK77" s="79">
        <f t="shared" si="54"/>
        <v>0</v>
      </c>
      <c r="AL77" s="79">
        <f t="shared" si="55"/>
        <v>0</v>
      </c>
      <c r="AM77" s="79">
        <f t="shared" si="56"/>
        <v>0</v>
      </c>
      <c r="AN77" s="209">
        <f t="shared" si="57"/>
        <v>0</v>
      </c>
      <c r="AO77" s="214">
        <f t="shared" si="63"/>
        <v>0</v>
      </c>
      <c r="AP77" s="68"/>
      <c r="AQ77" s="68"/>
    </row>
    <row r="78" spans="1:43" x14ac:dyDescent="0.25">
      <c r="A78" s="1" t="s">
        <v>137</v>
      </c>
      <c r="B78" t="s">
        <v>138</v>
      </c>
      <c r="C78" s="75">
        <f t="shared" si="41"/>
        <v>0</v>
      </c>
      <c r="D78" s="76">
        <f t="shared" si="42"/>
        <v>0</v>
      </c>
      <c r="E78" s="76">
        <f t="shared" si="43"/>
        <v>0</v>
      </c>
      <c r="F78" s="76">
        <f t="shared" si="44"/>
        <v>0</v>
      </c>
      <c r="G78" s="76">
        <f t="shared" si="58"/>
        <v>0</v>
      </c>
      <c r="H78" s="103">
        <f t="shared" si="59"/>
        <v>0</v>
      </c>
      <c r="I78" s="181">
        <v>0</v>
      </c>
      <c r="J78" s="181">
        <v>0</v>
      </c>
      <c r="K78" s="181">
        <v>0</v>
      </c>
      <c r="L78" s="181">
        <v>0</v>
      </c>
      <c r="M78" s="181">
        <v>0</v>
      </c>
      <c r="N78" s="181">
        <v>0</v>
      </c>
      <c r="O78" s="181">
        <v>0</v>
      </c>
      <c r="P78" s="181">
        <v>0</v>
      </c>
      <c r="Q78" s="181">
        <v>0</v>
      </c>
      <c r="R78" s="181">
        <v>0</v>
      </c>
      <c r="S78" s="181">
        <v>0</v>
      </c>
      <c r="T78" s="211">
        <v>0</v>
      </c>
      <c r="U78" s="213">
        <f t="shared" si="60"/>
        <v>0</v>
      </c>
      <c r="V78" s="79"/>
      <c r="W78" s="78">
        <f t="shared" si="45"/>
        <v>0</v>
      </c>
      <c r="X78" s="79">
        <f t="shared" si="10"/>
        <v>0</v>
      </c>
      <c r="Y78" s="79">
        <f t="shared" si="11"/>
        <v>0</v>
      </c>
      <c r="Z78" s="79">
        <f t="shared" si="12"/>
        <v>0</v>
      </c>
      <c r="AA78" s="79">
        <f t="shared" si="61"/>
        <v>0</v>
      </c>
      <c r="AB78" s="217">
        <f t="shared" si="62"/>
        <v>0</v>
      </c>
      <c r="AC78" s="105">
        <f t="shared" si="46"/>
        <v>0</v>
      </c>
      <c r="AD78" s="79">
        <f t="shared" si="47"/>
        <v>0</v>
      </c>
      <c r="AE78" s="79">
        <f t="shared" si="48"/>
        <v>0</v>
      </c>
      <c r="AF78" s="79">
        <f t="shared" si="49"/>
        <v>0</v>
      </c>
      <c r="AG78" s="79">
        <f t="shared" si="50"/>
        <v>0</v>
      </c>
      <c r="AH78" s="79">
        <f t="shared" si="51"/>
        <v>0</v>
      </c>
      <c r="AI78" s="79">
        <f t="shared" si="52"/>
        <v>0</v>
      </c>
      <c r="AJ78" s="79">
        <f t="shared" si="53"/>
        <v>0</v>
      </c>
      <c r="AK78" s="79">
        <f t="shared" si="54"/>
        <v>0</v>
      </c>
      <c r="AL78" s="79">
        <f t="shared" si="55"/>
        <v>0</v>
      </c>
      <c r="AM78" s="79">
        <f t="shared" si="56"/>
        <v>0</v>
      </c>
      <c r="AN78" s="209">
        <f t="shared" si="57"/>
        <v>0</v>
      </c>
      <c r="AO78" s="214">
        <f t="shared" si="63"/>
        <v>0</v>
      </c>
      <c r="AP78" s="68"/>
      <c r="AQ78" s="68"/>
    </row>
    <row r="79" spans="1:43" x14ac:dyDescent="0.25">
      <c r="A79" s="1" t="s">
        <v>139</v>
      </c>
      <c r="B79" t="s">
        <v>140</v>
      </c>
      <c r="C79" s="75">
        <f t="shared" si="41"/>
        <v>175266969.88153845</v>
      </c>
      <c r="D79" s="76">
        <f t="shared" si="42"/>
        <v>97424725.043333337</v>
      </c>
      <c r="E79" s="76">
        <f t="shared" si="43"/>
        <v>95531345.829999998</v>
      </c>
      <c r="F79" s="76">
        <f t="shared" si="44"/>
        <v>92150905.406666681</v>
      </c>
      <c r="G79" s="76">
        <f t="shared" si="58"/>
        <v>94638125.129999995</v>
      </c>
      <c r="H79" s="103">
        <f t="shared" si="59"/>
        <v>2.6990724750419821E-2</v>
      </c>
      <c r="I79" s="181">
        <v>98628058.480000004</v>
      </c>
      <c r="J79" s="181">
        <v>95586009.790000007</v>
      </c>
      <c r="K79" s="181">
        <v>98060106.859999999</v>
      </c>
      <c r="L79" s="181">
        <v>100150690.14</v>
      </c>
      <c r="M79" s="181">
        <v>86241989.739999995</v>
      </c>
      <c r="N79" s="181">
        <v>100201357.61</v>
      </c>
      <c r="O79" s="181">
        <v>90166799.530000001</v>
      </c>
      <c r="P79" s="181">
        <v>87302686.969999999</v>
      </c>
      <c r="Q79" s="181">
        <v>98983229.719999999</v>
      </c>
      <c r="R79" s="181">
        <v>95903979.219999999</v>
      </c>
      <c r="S79" s="181">
        <v>91968492.629999995</v>
      </c>
      <c r="T79" s="211">
        <v>96041903.540000007</v>
      </c>
      <c r="U79" s="213">
        <f t="shared" si="60"/>
        <v>1139235304.23</v>
      </c>
      <c r="V79" s="79"/>
      <c r="W79" s="78">
        <f t="shared" si="45"/>
        <v>438.88445217759124</v>
      </c>
      <c r="X79" s="79">
        <f t="shared" si="10"/>
        <v>235.49265672562964</v>
      </c>
      <c r="Y79" s="79">
        <f t="shared" si="11"/>
        <v>236.73679499125228</v>
      </c>
      <c r="Z79" s="79">
        <f t="shared" si="12"/>
        <v>232.48160955246578</v>
      </c>
      <c r="AA79" s="79">
        <f t="shared" si="61"/>
        <v>246.60329661252496</v>
      </c>
      <c r="AB79" s="217">
        <f t="shared" si="62"/>
        <v>6.0743243679548906E-2</v>
      </c>
      <c r="AC79" s="105">
        <f t="shared" si="46"/>
        <v>237.6911917328205</v>
      </c>
      <c r="AD79" s="79">
        <f t="shared" si="47"/>
        <v>231.21135179263405</v>
      </c>
      <c r="AE79" s="79">
        <f t="shared" si="48"/>
        <v>237.57057786327229</v>
      </c>
      <c r="AF79" s="79">
        <f t="shared" si="49"/>
        <v>244.93728068909689</v>
      </c>
      <c r="AG79" s="79">
        <f t="shared" si="50"/>
        <v>214.1737582107566</v>
      </c>
      <c r="AH79" s="79">
        <f t="shared" si="51"/>
        <v>251.10227294597615</v>
      </c>
      <c r="AI79" s="79">
        <f t="shared" si="52"/>
        <v>224.94798228194216</v>
      </c>
      <c r="AJ79" s="79">
        <f t="shared" si="53"/>
        <v>220.51200394535107</v>
      </c>
      <c r="AK79" s="79">
        <f t="shared" si="54"/>
        <v>252.25405451139795</v>
      </c>
      <c r="AL79" s="79">
        <f t="shared" si="55"/>
        <v>246.96642843163511</v>
      </c>
      <c r="AM79" s="79">
        <f t="shared" si="56"/>
        <v>239.55368525927545</v>
      </c>
      <c r="AN79" s="209">
        <f t="shared" si="57"/>
        <v>239.55368525927545</v>
      </c>
      <c r="AO79" s="214">
        <f t="shared" si="63"/>
        <v>2840.474272923434</v>
      </c>
      <c r="AP79" s="68"/>
      <c r="AQ79" s="68"/>
    </row>
    <row r="80" spans="1:43" x14ac:dyDescent="0.25">
      <c r="A80" s="1" t="s">
        <v>141</v>
      </c>
      <c r="B80" t="s">
        <v>142</v>
      </c>
      <c r="C80" s="75">
        <f t="shared" si="41"/>
        <v>0</v>
      </c>
      <c r="D80" s="76">
        <f t="shared" si="42"/>
        <v>0</v>
      </c>
      <c r="E80" s="76">
        <f t="shared" si="43"/>
        <v>0</v>
      </c>
      <c r="F80" s="76">
        <f t="shared" si="44"/>
        <v>0</v>
      </c>
      <c r="G80" s="76">
        <f t="shared" si="58"/>
        <v>0</v>
      </c>
      <c r="H80" s="103">
        <f t="shared" si="59"/>
        <v>0</v>
      </c>
      <c r="I80" s="181">
        <v>0</v>
      </c>
      <c r="J80" s="181">
        <v>0</v>
      </c>
      <c r="K80" s="181">
        <v>0</v>
      </c>
      <c r="L80" s="181">
        <v>0</v>
      </c>
      <c r="M80" s="181">
        <v>0</v>
      </c>
      <c r="N80" s="181">
        <v>0</v>
      </c>
      <c r="O80" s="181">
        <v>0</v>
      </c>
      <c r="P80" s="181">
        <v>0</v>
      </c>
      <c r="Q80" s="181">
        <v>0</v>
      </c>
      <c r="R80" s="181">
        <v>0</v>
      </c>
      <c r="S80" s="181">
        <v>0</v>
      </c>
      <c r="T80" s="211">
        <v>0</v>
      </c>
      <c r="U80" s="213">
        <f t="shared" si="60"/>
        <v>0</v>
      </c>
      <c r="V80" s="79"/>
      <c r="W80" s="78">
        <f t="shared" si="45"/>
        <v>0</v>
      </c>
      <c r="X80" s="79">
        <f t="shared" si="10"/>
        <v>0</v>
      </c>
      <c r="Y80" s="79">
        <f t="shared" si="11"/>
        <v>0</v>
      </c>
      <c r="Z80" s="79">
        <f t="shared" si="12"/>
        <v>0</v>
      </c>
      <c r="AA80" s="79">
        <f t="shared" si="61"/>
        <v>0</v>
      </c>
      <c r="AB80" s="217">
        <f t="shared" si="62"/>
        <v>0</v>
      </c>
      <c r="AC80" s="105">
        <f t="shared" si="46"/>
        <v>0</v>
      </c>
      <c r="AD80" s="79">
        <f t="shared" si="47"/>
        <v>0</v>
      </c>
      <c r="AE80" s="79">
        <f t="shared" si="48"/>
        <v>0</v>
      </c>
      <c r="AF80" s="79">
        <f t="shared" si="49"/>
        <v>0</v>
      </c>
      <c r="AG80" s="79">
        <f t="shared" si="50"/>
        <v>0</v>
      </c>
      <c r="AH80" s="79">
        <f t="shared" si="51"/>
        <v>0</v>
      </c>
      <c r="AI80" s="79">
        <f t="shared" si="52"/>
        <v>0</v>
      </c>
      <c r="AJ80" s="79">
        <f t="shared" si="53"/>
        <v>0</v>
      </c>
      <c r="AK80" s="79">
        <f t="shared" si="54"/>
        <v>0</v>
      </c>
      <c r="AL80" s="79">
        <f t="shared" si="55"/>
        <v>0</v>
      </c>
      <c r="AM80" s="79">
        <f t="shared" si="56"/>
        <v>0</v>
      </c>
      <c r="AN80" s="209">
        <f t="shared" si="57"/>
        <v>0</v>
      </c>
      <c r="AO80" s="214">
        <f t="shared" si="63"/>
        <v>0</v>
      </c>
      <c r="AP80" s="68"/>
      <c r="AQ80" s="68"/>
    </row>
    <row r="81" spans="1:43" x14ac:dyDescent="0.25">
      <c r="A81" s="1" t="s">
        <v>143</v>
      </c>
      <c r="B81" t="s">
        <v>144</v>
      </c>
      <c r="C81" s="75">
        <f t="shared" si="41"/>
        <v>0</v>
      </c>
      <c r="D81" s="76">
        <f t="shared" si="42"/>
        <v>0</v>
      </c>
      <c r="E81" s="76">
        <f t="shared" si="43"/>
        <v>0</v>
      </c>
      <c r="F81" s="76">
        <f t="shared" si="44"/>
        <v>0</v>
      </c>
      <c r="G81" s="76">
        <f t="shared" si="58"/>
        <v>0</v>
      </c>
      <c r="H81" s="103">
        <f t="shared" si="59"/>
        <v>0</v>
      </c>
      <c r="I81" s="181">
        <v>0</v>
      </c>
      <c r="J81" s="181">
        <v>0</v>
      </c>
      <c r="K81" s="181">
        <v>0</v>
      </c>
      <c r="L81" s="181">
        <v>0</v>
      </c>
      <c r="M81" s="181">
        <v>0</v>
      </c>
      <c r="N81" s="181">
        <v>0</v>
      </c>
      <c r="O81" s="181">
        <v>0</v>
      </c>
      <c r="P81" s="181">
        <v>0</v>
      </c>
      <c r="Q81" s="181">
        <v>0</v>
      </c>
      <c r="R81" s="181">
        <v>0</v>
      </c>
      <c r="S81" s="181">
        <v>0</v>
      </c>
      <c r="T81" s="211">
        <v>0</v>
      </c>
      <c r="U81" s="213">
        <f t="shared" si="60"/>
        <v>0</v>
      </c>
      <c r="V81" s="79"/>
      <c r="W81" s="78">
        <f t="shared" si="45"/>
        <v>0</v>
      </c>
      <c r="X81" s="79">
        <f t="shared" si="10"/>
        <v>0</v>
      </c>
      <c r="Y81" s="79">
        <f t="shared" si="11"/>
        <v>0</v>
      </c>
      <c r="Z81" s="79">
        <f t="shared" si="12"/>
        <v>0</v>
      </c>
      <c r="AA81" s="79">
        <f t="shared" si="61"/>
        <v>0</v>
      </c>
      <c r="AB81" s="217">
        <f t="shared" si="62"/>
        <v>0</v>
      </c>
      <c r="AC81" s="105">
        <f t="shared" si="46"/>
        <v>0</v>
      </c>
      <c r="AD81" s="79">
        <f t="shared" si="47"/>
        <v>0</v>
      </c>
      <c r="AE81" s="79">
        <f t="shared" si="48"/>
        <v>0</v>
      </c>
      <c r="AF81" s="79">
        <f t="shared" si="49"/>
        <v>0</v>
      </c>
      <c r="AG81" s="79">
        <f t="shared" si="50"/>
        <v>0</v>
      </c>
      <c r="AH81" s="79">
        <f t="shared" si="51"/>
        <v>0</v>
      </c>
      <c r="AI81" s="79">
        <f t="shared" si="52"/>
        <v>0</v>
      </c>
      <c r="AJ81" s="79">
        <f t="shared" si="53"/>
        <v>0</v>
      </c>
      <c r="AK81" s="79">
        <f t="shared" si="54"/>
        <v>0</v>
      </c>
      <c r="AL81" s="79">
        <f t="shared" si="55"/>
        <v>0</v>
      </c>
      <c r="AM81" s="79">
        <f t="shared" si="56"/>
        <v>0</v>
      </c>
      <c r="AN81" s="209">
        <f t="shared" si="57"/>
        <v>0</v>
      </c>
      <c r="AO81" s="214">
        <f t="shared" si="63"/>
        <v>0</v>
      </c>
      <c r="AP81" s="68"/>
      <c r="AQ81" s="68"/>
    </row>
    <row r="82" spans="1:43" x14ac:dyDescent="0.25">
      <c r="A82" s="1" t="s">
        <v>145</v>
      </c>
      <c r="B82" t="s">
        <v>146</v>
      </c>
      <c r="C82" s="75">
        <f t="shared" si="41"/>
        <v>330925.13846153847</v>
      </c>
      <c r="D82" s="76">
        <f t="shared" si="42"/>
        <v>205136.19999999998</v>
      </c>
      <c r="E82" s="76">
        <f t="shared" si="43"/>
        <v>166115.46666666667</v>
      </c>
      <c r="F82" s="76">
        <f t="shared" si="44"/>
        <v>186223.1</v>
      </c>
      <c r="G82" s="76">
        <f t="shared" si="58"/>
        <v>159529.70000000004</v>
      </c>
      <c r="H82" s="103">
        <f t="shared" si="59"/>
        <v>-0.1433409711254939</v>
      </c>
      <c r="I82" s="181">
        <v>217796.65</v>
      </c>
      <c r="J82" s="181">
        <v>203398.9</v>
      </c>
      <c r="K82" s="181">
        <v>194213.05</v>
      </c>
      <c r="L82" s="181">
        <v>172812.18</v>
      </c>
      <c r="M82" s="181">
        <v>178585.32</v>
      </c>
      <c r="N82" s="181">
        <v>146948.9</v>
      </c>
      <c r="O82" s="181">
        <v>179605.62</v>
      </c>
      <c r="P82" s="181">
        <v>180055.16</v>
      </c>
      <c r="Q82" s="181">
        <v>199008.52</v>
      </c>
      <c r="R82" s="181">
        <v>156356.64000000001</v>
      </c>
      <c r="S82" s="181">
        <v>161110.79</v>
      </c>
      <c r="T82" s="211">
        <v>161121.67000000001</v>
      </c>
      <c r="U82" s="213">
        <f t="shared" si="60"/>
        <v>2151013.4</v>
      </c>
      <c r="V82" s="79"/>
      <c r="W82" s="78">
        <f t="shared" si="45"/>
        <v>0.82866668034285629</v>
      </c>
      <c r="X82" s="79">
        <f t="shared" ref="X82:X85" si="64">IFERROR(AVERAGE($I82:$K82)/X$14,"")</f>
        <v>0.49585019313232098</v>
      </c>
      <c r="Y82" s="79">
        <f t="shared" ref="Y82:Y85" si="65">IFERROR(AVERAGE($L82:$N82)/Y$14,0)</f>
        <v>0.41165172368788422</v>
      </c>
      <c r="Z82" s="79">
        <f t="shared" ref="Z82:Z85" si="66">IFERROR(AVERAGE($O82:$Q82)/Z$14,0)</f>
        <v>0.46981031638043697</v>
      </c>
      <c r="AA82" s="79">
        <f t="shared" si="61"/>
        <v>0.4156945192391211</v>
      </c>
      <c r="AB82" s="217">
        <f t="shared" si="62"/>
        <v>-0.11518648112761891</v>
      </c>
      <c r="AC82" s="105">
        <f t="shared" si="46"/>
        <v>0.52488456217977453</v>
      </c>
      <c r="AD82" s="79">
        <f t="shared" si="47"/>
        <v>0.49199809392038002</v>
      </c>
      <c r="AE82" s="79">
        <f t="shared" si="48"/>
        <v>0.47052066323934855</v>
      </c>
      <c r="AF82" s="79">
        <f t="shared" si="49"/>
        <v>0.42264457069626271</v>
      </c>
      <c r="AG82" s="79">
        <f t="shared" si="50"/>
        <v>0.44349961383057718</v>
      </c>
      <c r="AH82" s="79">
        <f t="shared" si="51"/>
        <v>0.36825052750810683</v>
      </c>
      <c r="AI82" s="79">
        <f t="shared" si="52"/>
        <v>0.44807980360947425</v>
      </c>
      <c r="AJ82" s="79">
        <f t="shared" si="53"/>
        <v>0.45478925712726914</v>
      </c>
      <c r="AK82" s="79">
        <f t="shared" si="54"/>
        <v>0.50716375081231924</v>
      </c>
      <c r="AL82" s="79">
        <f t="shared" si="55"/>
        <v>0.40264065429224782</v>
      </c>
      <c r="AM82" s="79">
        <f t="shared" si="56"/>
        <v>0.41965114764688111</v>
      </c>
      <c r="AN82" s="209">
        <f t="shared" si="57"/>
        <v>0.41965114764688111</v>
      </c>
      <c r="AO82" s="214">
        <f t="shared" si="63"/>
        <v>5.3737737925095237</v>
      </c>
      <c r="AP82" s="68"/>
      <c r="AQ82" s="68"/>
    </row>
    <row r="83" spans="1:43" x14ac:dyDescent="0.25">
      <c r="A83" s="1" t="s">
        <v>147</v>
      </c>
      <c r="B83" t="s">
        <v>148</v>
      </c>
      <c r="C83" s="75">
        <f t="shared" si="41"/>
        <v>53083.076923076922</v>
      </c>
      <c r="D83" s="76">
        <f t="shared" si="42"/>
        <v>0</v>
      </c>
      <c r="E83" s="76">
        <f t="shared" si="43"/>
        <v>0</v>
      </c>
      <c r="F83" s="76">
        <f t="shared" si="44"/>
        <v>45954.666666666664</v>
      </c>
      <c r="G83" s="76">
        <f t="shared" si="58"/>
        <v>69058.666666666672</v>
      </c>
      <c r="H83" s="103">
        <f t="shared" si="59"/>
        <v>0.5027563395810366</v>
      </c>
      <c r="I83" s="181">
        <v>0</v>
      </c>
      <c r="J83" s="181">
        <v>0</v>
      </c>
      <c r="K83" s="181">
        <v>0</v>
      </c>
      <c r="L83" s="181">
        <v>0</v>
      </c>
      <c r="M83" s="181">
        <v>0</v>
      </c>
      <c r="N83" s="181">
        <v>0</v>
      </c>
      <c r="O83" s="181">
        <v>43700</v>
      </c>
      <c r="P83" s="181">
        <v>49134</v>
      </c>
      <c r="Q83" s="181">
        <v>45030</v>
      </c>
      <c r="R83" s="181">
        <v>0</v>
      </c>
      <c r="S83" s="181">
        <v>154166</v>
      </c>
      <c r="T83" s="211">
        <v>53010</v>
      </c>
      <c r="U83" s="213">
        <f t="shared" si="60"/>
        <v>345040</v>
      </c>
      <c r="V83" s="79"/>
      <c r="W83" s="78">
        <f t="shared" si="45"/>
        <v>0.13292485829493164</v>
      </c>
      <c r="X83" s="79">
        <f t="shared" si="64"/>
        <v>0</v>
      </c>
      <c r="Y83" s="79">
        <f t="shared" si="65"/>
        <v>0</v>
      </c>
      <c r="Z83" s="79">
        <f t="shared" si="66"/>
        <v>0.1159360814304143</v>
      </c>
      <c r="AA83" s="79">
        <f t="shared" si="61"/>
        <v>0.17994962216624685</v>
      </c>
      <c r="AB83" s="217">
        <f t="shared" si="62"/>
        <v>0.55214511260029053</v>
      </c>
      <c r="AC83" s="105">
        <f t="shared" si="46"/>
        <v>0</v>
      </c>
      <c r="AD83" s="79">
        <f t="shared" si="47"/>
        <v>0</v>
      </c>
      <c r="AE83" s="79">
        <f t="shared" si="48"/>
        <v>0</v>
      </c>
      <c r="AF83" s="79">
        <f t="shared" si="49"/>
        <v>0</v>
      </c>
      <c r="AG83" s="79">
        <f t="shared" si="50"/>
        <v>0</v>
      </c>
      <c r="AH83" s="79">
        <f t="shared" si="51"/>
        <v>0</v>
      </c>
      <c r="AI83" s="79">
        <f t="shared" si="52"/>
        <v>0.10902268769615352</v>
      </c>
      <c r="AJ83" s="79">
        <f t="shared" si="53"/>
        <v>0.12410427648777876</v>
      </c>
      <c r="AK83" s="79">
        <f t="shared" si="54"/>
        <v>0.1147568139247442</v>
      </c>
      <c r="AL83" s="79">
        <f t="shared" si="55"/>
        <v>0</v>
      </c>
      <c r="AM83" s="79">
        <f t="shared" si="56"/>
        <v>0.4015617999770783</v>
      </c>
      <c r="AN83" s="209">
        <f t="shared" si="57"/>
        <v>0.4015617999770783</v>
      </c>
      <c r="AO83" s="214">
        <f t="shared" si="63"/>
        <v>1.1510073780628329</v>
      </c>
      <c r="AP83" s="68"/>
      <c r="AQ83" s="68"/>
    </row>
    <row r="84" spans="1:43" x14ac:dyDescent="0.25">
      <c r="A84" s="1" t="s">
        <v>149</v>
      </c>
      <c r="B84" t="s">
        <v>150</v>
      </c>
      <c r="C84" s="75">
        <f t="shared" si="41"/>
        <v>0</v>
      </c>
      <c r="D84" s="76">
        <f t="shared" si="42"/>
        <v>0</v>
      </c>
      <c r="E84" s="76">
        <f t="shared" si="43"/>
        <v>0</v>
      </c>
      <c r="F84" s="76">
        <f t="shared" si="44"/>
        <v>0</v>
      </c>
      <c r="G84" s="76">
        <f t="shared" si="58"/>
        <v>0</v>
      </c>
      <c r="H84" s="103">
        <f t="shared" si="59"/>
        <v>0</v>
      </c>
      <c r="I84" s="181">
        <v>0</v>
      </c>
      <c r="J84" s="181">
        <v>0</v>
      </c>
      <c r="K84" s="181">
        <v>0</v>
      </c>
      <c r="L84" s="181">
        <v>0</v>
      </c>
      <c r="M84" s="181">
        <v>0</v>
      </c>
      <c r="N84" s="181">
        <v>0</v>
      </c>
      <c r="O84" s="181">
        <v>0</v>
      </c>
      <c r="P84" s="181">
        <v>0</v>
      </c>
      <c r="Q84" s="181">
        <v>0</v>
      </c>
      <c r="R84" s="181">
        <v>0</v>
      </c>
      <c r="S84" s="181">
        <v>0</v>
      </c>
      <c r="T84" s="211">
        <v>0</v>
      </c>
      <c r="U84" s="213">
        <f t="shared" si="60"/>
        <v>0</v>
      </c>
      <c r="V84" s="79"/>
      <c r="W84" s="78">
        <f t="shared" si="45"/>
        <v>0</v>
      </c>
      <c r="X84" s="79">
        <f t="shared" si="64"/>
        <v>0</v>
      </c>
      <c r="Y84" s="79">
        <f t="shared" si="65"/>
        <v>0</v>
      </c>
      <c r="Z84" s="79">
        <f t="shared" si="66"/>
        <v>0</v>
      </c>
      <c r="AA84" s="79">
        <f t="shared" si="61"/>
        <v>0</v>
      </c>
      <c r="AB84" s="217">
        <f t="shared" si="62"/>
        <v>0</v>
      </c>
      <c r="AC84" s="105">
        <f t="shared" si="46"/>
        <v>0</v>
      </c>
      <c r="AD84" s="79">
        <f t="shared" si="47"/>
        <v>0</v>
      </c>
      <c r="AE84" s="79">
        <f t="shared" si="48"/>
        <v>0</v>
      </c>
      <c r="AF84" s="79">
        <f t="shared" si="49"/>
        <v>0</v>
      </c>
      <c r="AG84" s="79">
        <f t="shared" si="50"/>
        <v>0</v>
      </c>
      <c r="AH84" s="79">
        <f t="shared" si="51"/>
        <v>0</v>
      </c>
      <c r="AI84" s="79">
        <f t="shared" si="52"/>
        <v>0</v>
      </c>
      <c r="AJ84" s="79">
        <f t="shared" si="53"/>
        <v>0</v>
      </c>
      <c r="AK84" s="79">
        <f t="shared" si="54"/>
        <v>0</v>
      </c>
      <c r="AL84" s="79">
        <f t="shared" si="55"/>
        <v>0</v>
      </c>
      <c r="AM84" s="79">
        <f t="shared" si="56"/>
        <v>0</v>
      </c>
      <c r="AN84" s="209">
        <f t="shared" si="57"/>
        <v>0</v>
      </c>
      <c r="AO84" s="214">
        <f t="shared" si="63"/>
        <v>0</v>
      </c>
      <c r="AP84" s="68"/>
      <c r="AQ84" s="68"/>
    </row>
    <row r="85" spans="1:43" x14ac:dyDescent="0.25">
      <c r="A85" s="1" t="s">
        <v>151</v>
      </c>
      <c r="B85" t="s">
        <v>152</v>
      </c>
      <c r="C85" s="75">
        <f t="shared" si="41"/>
        <v>34684463.726153843</v>
      </c>
      <c r="D85" s="76">
        <f t="shared" si="42"/>
        <v>20554598.593333334</v>
      </c>
      <c r="E85" s="76">
        <f t="shared" si="43"/>
        <v>18272317.123333335</v>
      </c>
      <c r="F85" s="76">
        <f t="shared" si="44"/>
        <v>17392314.396666665</v>
      </c>
      <c r="G85" s="76">
        <f t="shared" si="58"/>
        <v>18930441.293333333</v>
      </c>
      <c r="H85" s="103">
        <f t="shared" si="59"/>
        <v>8.8437160321886726E-2</v>
      </c>
      <c r="I85" s="181">
        <v>23468042.170000002</v>
      </c>
      <c r="J85" s="181">
        <v>16860054.440000001</v>
      </c>
      <c r="K85" s="181">
        <v>21335699.170000002</v>
      </c>
      <c r="L85" s="181">
        <v>18874624.670000002</v>
      </c>
      <c r="M85" s="181">
        <v>19309214.559999999</v>
      </c>
      <c r="N85" s="181">
        <v>16633112.140000001</v>
      </c>
      <c r="O85" s="181">
        <v>14155181.09</v>
      </c>
      <c r="P85" s="181">
        <v>19076459.699999999</v>
      </c>
      <c r="Q85" s="181">
        <v>18945302.399999999</v>
      </c>
      <c r="R85" s="181">
        <v>19239983.309999999</v>
      </c>
      <c r="S85" s="181">
        <v>17400721.719999999</v>
      </c>
      <c r="T85" s="211">
        <v>20150618.850000001</v>
      </c>
      <c r="U85" s="213">
        <f t="shared" si="60"/>
        <v>225449014.22</v>
      </c>
      <c r="V85" s="79"/>
      <c r="W85" s="78">
        <f t="shared" si="45"/>
        <v>86.853055494799236</v>
      </c>
      <c r="X85" s="79">
        <f t="shared" si="64"/>
        <v>49.684071764328614</v>
      </c>
      <c r="Y85" s="79">
        <f t="shared" si="65"/>
        <v>45.28073749258634</v>
      </c>
      <c r="Z85" s="79">
        <f t="shared" si="66"/>
        <v>43.877954610818925</v>
      </c>
      <c r="AA85" s="79">
        <f>IFERROR(AVERAGE($R85:$T85)/AA$14,0)</f>
        <v>49.327997811169979</v>
      </c>
      <c r="AB85" s="217">
        <f t="shared" si="62"/>
        <v>0.12420914440271663</v>
      </c>
      <c r="AC85" s="105">
        <f t="shared" si="46"/>
        <v>56.557403613035078</v>
      </c>
      <c r="AD85" s="79">
        <f t="shared" si="47"/>
        <v>40.782495125951229</v>
      </c>
      <c r="AE85" s="79">
        <f t="shared" si="48"/>
        <v>51.690076048667272</v>
      </c>
      <c r="AF85" s="79">
        <f t="shared" si="49"/>
        <v>46.161431680945412</v>
      </c>
      <c r="AG85" s="79">
        <f t="shared" si="50"/>
        <v>47.952593195967943</v>
      </c>
      <c r="AH85" s="79">
        <f t="shared" si="51"/>
        <v>41.682192378823494</v>
      </c>
      <c r="AI85" s="79">
        <f t="shared" si="52"/>
        <v>35.314322362873412</v>
      </c>
      <c r="AJ85" s="79">
        <f t="shared" si="53"/>
        <v>48.183950604810697</v>
      </c>
      <c r="AK85" s="79">
        <f t="shared" si="54"/>
        <v>48.281202359866967</v>
      </c>
      <c r="AL85" s="79">
        <f t="shared" si="55"/>
        <v>49.545701855132769</v>
      </c>
      <c r="AM85" s="79">
        <f t="shared" si="56"/>
        <v>45.324294168516026</v>
      </c>
      <c r="AN85" s="209">
        <f t="shared" si="57"/>
        <v>45.324294168516026</v>
      </c>
      <c r="AO85" s="214">
        <f t="shared" si="63"/>
        <v>556.79995756310643</v>
      </c>
      <c r="AP85" s="68"/>
      <c r="AQ85" s="68"/>
    </row>
    <row r="86" spans="1:43" ht="7.5" customHeight="1" thickBot="1" x14ac:dyDescent="0.3">
      <c r="C86" s="82"/>
      <c r="D86" s="68"/>
      <c r="E86" s="68"/>
      <c r="F86" s="68"/>
      <c r="G86" s="68"/>
      <c r="H86" s="113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138"/>
      <c r="U86" s="114"/>
      <c r="V86" s="68"/>
      <c r="W86" s="78"/>
      <c r="X86" s="79"/>
      <c r="Y86" s="79"/>
      <c r="Z86" s="79"/>
      <c r="AA86" s="79"/>
      <c r="AB86" s="79"/>
      <c r="AC86" s="79"/>
      <c r="AD86" s="79"/>
      <c r="AE86" s="79"/>
      <c r="AF86" s="79"/>
      <c r="AG86" s="79"/>
      <c r="AH86" s="79"/>
      <c r="AI86" s="79"/>
      <c r="AJ86" s="79"/>
      <c r="AK86" s="79"/>
      <c r="AL86" s="79"/>
      <c r="AM86" s="79"/>
      <c r="AN86" s="209"/>
      <c r="AO86" s="85"/>
      <c r="AP86" s="68"/>
      <c r="AQ86" s="68"/>
    </row>
    <row r="87" spans="1:43" ht="15.75" thickBot="1" x14ac:dyDescent="0.3">
      <c r="B87" s="40" t="s">
        <v>153</v>
      </c>
      <c r="C87" s="115">
        <f>AVERAGE(I87:U87)</f>
        <v>226495826.21076924</v>
      </c>
      <c r="D87" s="102">
        <f>IF(I87=" "," ",IFERROR(AVERAGE($I87:$K87),0))</f>
        <v>127908821.07333334</v>
      </c>
      <c r="E87" s="102">
        <f>IF(L87=" "," ",IFERROR(AVERAGE($L87:$N87),0))</f>
        <v>122806990.72000001</v>
      </c>
      <c r="F87" s="102">
        <f>IF(O87=" "," ",IFERROR(AVERAGE($O87:$Q87),0))</f>
        <v>117350915.56666666</v>
      </c>
      <c r="G87" s="102">
        <f>IF(R87&lt;D241," ",IFERROR(AVERAGE($R87:$T87),0))</f>
        <v>122674229.43000001</v>
      </c>
      <c r="H87" s="151">
        <f>IFERROR((G87-F87)/F87,0)</f>
        <v>4.536235475989267E-2</v>
      </c>
      <c r="I87" s="102">
        <f>SUM(I54:I85)</f>
        <v>131157342.70000002</v>
      </c>
      <c r="J87" s="102">
        <f t="shared" ref="J87:S87" si="67">SUM(J54:J85)</f>
        <v>123138804.36000001</v>
      </c>
      <c r="K87" s="102">
        <f t="shared" si="67"/>
        <v>129430316.16</v>
      </c>
      <c r="L87" s="102">
        <f t="shared" si="67"/>
        <v>128717397.75000001</v>
      </c>
      <c r="M87" s="102">
        <f t="shared" si="67"/>
        <v>114649299.11999999</v>
      </c>
      <c r="N87" s="102">
        <f t="shared" si="67"/>
        <v>125054275.29000001</v>
      </c>
      <c r="O87" s="102">
        <f t="shared" si="67"/>
        <v>112870188.84</v>
      </c>
      <c r="P87" s="102">
        <f t="shared" si="67"/>
        <v>113002569.23</v>
      </c>
      <c r="Q87" s="102">
        <f t="shared" si="67"/>
        <v>126179988.63</v>
      </c>
      <c r="R87" s="102">
        <f t="shared" si="67"/>
        <v>124083263.89</v>
      </c>
      <c r="S87" s="102">
        <f t="shared" si="67"/>
        <v>119588585.01000001</v>
      </c>
      <c r="T87" s="140">
        <f t="shared" ref="T87" si="68">SUM(T54:T85)</f>
        <v>124350839.39000002</v>
      </c>
      <c r="U87" s="117">
        <f>SUM(I87:T87)</f>
        <v>1472222870.3700001</v>
      </c>
      <c r="V87" s="76"/>
      <c r="W87" s="118">
        <f t="shared" ref="W87" si="69">AVERAGE(I87:U87)/W$14</f>
        <v>567.1661732624907</v>
      </c>
      <c r="X87" s="119">
        <f t="shared" ref="X87" si="70">IFERROR(AVERAGE($I87:$K87)/X$14,"")</f>
        <v>309.17806624349981</v>
      </c>
      <c r="Y87" s="119">
        <f t="shared" ref="Y87" si="71">IFERROR(AVERAGE($L87:$N87)/Y$14,0)</f>
        <v>304.32873244881478</v>
      </c>
      <c r="Z87" s="119">
        <f t="shared" ref="Z87" si="72">IFERROR(AVERAGE($O87:$Q87)/Z$14,0)</f>
        <v>296.05709909194729</v>
      </c>
      <c r="AA87" s="119">
        <f>IFERROR(AVERAGE($R87:$T87)/AA$14,0)</f>
        <v>319.65837600104231</v>
      </c>
      <c r="AB87" s="219">
        <f>IFERROR((AA87-Z87)/Z87,0)</f>
        <v>7.9718665694839846E-2</v>
      </c>
      <c r="AC87" s="119">
        <f t="shared" ref="AC87" si="73">IFERROR(I87/I$14,0)</f>
        <v>316.08596550843254</v>
      </c>
      <c r="AD87" s="119">
        <f t="shared" ref="AD87" si="74">IFERROR(J87/J$14,0)</f>
        <v>297.85833174493371</v>
      </c>
      <c r="AE87" s="119">
        <f t="shared" ref="AE87" si="75">IFERROR(K87/K$14,0)</f>
        <v>313.57129813306454</v>
      </c>
      <c r="AF87" s="119">
        <f t="shared" ref="AF87" si="76">IFERROR(L87/L$14,0)</f>
        <v>314.80251746832226</v>
      </c>
      <c r="AG87" s="119">
        <f t="shared" ref="AG87" si="77">IFERROR(M87/M$14,0)</f>
        <v>284.72060237463148</v>
      </c>
      <c r="AH87" s="119">
        <f t="shared" ref="AH87" si="78">IFERROR(N87/N$14,0)</f>
        <v>313.38310693504008</v>
      </c>
      <c r="AI87" s="119">
        <f t="shared" ref="AI87" si="79">IFERROR(O87/O$14,0)</f>
        <v>281.58836036863141</v>
      </c>
      <c r="AJ87" s="119">
        <f t="shared" ref="AJ87" si="80">IFERROR(P87/P$14,0)</f>
        <v>285.4256135374543</v>
      </c>
      <c r="AK87" s="119">
        <f t="shared" ref="AK87" si="81">IFERROR(Q87/Q$14,0)</f>
        <v>321.5637014487952</v>
      </c>
      <c r="AL87" s="119">
        <f t="shared" ref="AL87" si="82">IFERROR(R87/R$14,0)</f>
        <v>319.53210659545539</v>
      </c>
      <c r="AM87" s="119">
        <f t="shared" ref="AM87" si="83">IFERROR(S87/S$14,0)</f>
        <v>311.49674671021785</v>
      </c>
      <c r="AN87" s="122">
        <f>IFERROR(S87/S$14,0)</f>
        <v>311.49674671021785</v>
      </c>
      <c r="AO87" s="120">
        <f>SUM(AC87:AN87)</f>
        <v>3671.5250975351969</v>
      </c>
      <c r="AP87" s="68"/>
      <c r="AQ87" s="68"/>
    </row>
    <row r="88" spans="1:43" ht="15.75" thickBot="1" x14ac:dyDescent="0.3">
      <c r="B88" s="21"/>
      <c r="C88" s="76"/>
      <c r="D88" s="76"/>
      <c r="E88" s="76"/>
      <c r="F88" s="76"/>
      <c r="G88" s="68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9"/>
      <c r="X88" s="79"/>
      <c r="Y88" s="79"/>
      <c r="Z88" s="79"/>
      <c r="AA88" s="79"/>
      <c r="AB88" s="79"/>
      <c r="AC88" s="79"/>
      <c r="AD88" s="79"/>
      <c r="AE88" s="79"/>
      <c r="AF88" s="79"/>
      <c r="AG88" s="79"/>
      <c r="AH88" s="79"/>
      <c r="AI88" s="79"/>
      <c r="AJ88" s="79"/>
      <c r="AK88" s="79"/>
      <c r="AL88" s="79"/>
      <c r="AM88" s="79"/>
      <c r="AN88" s="79"/>
      <c r="AO88" s="79"/>
      <c r="AP88" s="68"/>
      <c r="AQ88" s="68"/>
    </row>
    <row r="89" spans="1:43" ht="15.75" thickBot="1" x14ac:dyDescent="0.3">
      <c r="B89" s="44" t="s">
        <v>154</v>
      </c>
      <c r="C89" s="115">
        <f>AVERAGE(I89:U89)</f>
        <v>587167818.99384618</v>
      </c>
      <c r="D89" s="102">
        <f>IF(I89=" "," ",IFERROR(AVERAGE($I89:$K89),0))</f>
        <v>328549878.39000005</v>
      </c>
      <c r="E89" s="102">
        <f>IF(L89=" "," ",IFERROR(AVERAGE($L89:$N89),0))</f>
        <v>310083833.92666668</v>
      </c>
      <c r="F89" s="102">
        <f>IF(O89=" "," ",IFERROR(AVERAGE($O89:$Q89),0))</f>
        <v>307966991.09999996</v>
      </c>
      <c r="G89" s="102">
        <f>IF(R89&lt;D243," ",IFERROR(AVERAGE($R89:$T89),0))</f>
        <v>325596237.73666662</v>
      </c>
      <c r="H89" s="121">
        <f>IFERROR((G89-F89)/F89,0)</f>
        <v>5.7243948689755075E-2</v>
      </c>
      <c r="I89" s="102">
        <f>I87+I52</f>
        <v>371317843.8300001</v>
      </c>
      <c r="J89" s="102">
        <f t="shared" ref="J89:S89" si="84">J87+J52</f>
        <v>311889540.53999996</v>
      </c>
      <c r="K89" s="102">
        <f t="shared" si="84"/>
        <v>302442250.79999995</v>
      </c>
      <c r="L89" s="102">
        <f t="shared" si="84"/>
        <v>308219527.38000005</v>
      </c>
      <c r="M89" s="102">
        <f t="shared" si="84"/>
        <v>327163165.66999996</v>
      </c>
      <c r="N89" s="102">
        <f t="shared" si="84"/>
        <v>294868808.73000002</v>
      </c>
      <c r="O89" s="102">
        <f t="shared" si="84"/>
        <v>252583572.68000004</v>
      </c>
      <c r="P89" s="102">
        <f t="shared" si="84"/>
        <v>273917642.51999998</v>
      </c>
      <c r="Q89" s="102">
        <f t="shared" si="84"/>
        <v>397399758.09999996</v>
      </c>
      <c r="R89" s="102">
        <f t="shared" si="84"/>
        <v>344885744.77999997</v>
      </c>
      <c r="S89" s="102">
        <f t="shared" si="84"/>
        <v>305800376.61999995</v>
      </c>
      <c r="T89" s="140">
        <f t="shared" ref="T89" si="85">T87+T52</f>
        <v>326102591.80999994</v>
      </c>
      <c r="U89" s="117">
        <f>U87+U52</f>
        <v>3816590823.46</v>
      </c>
      <c r="V89" s="79"/>
      <c r="W89" s="118">
        <f t="shared" ref="W89" si="86">AVERAGE(I89:U89)/W$14</f>
        <v>1470.3216855383637</v>
      </c>
      <c r="X89" s="119">
        <f t="shared" ref="X89" si="87">IFERROR(AVERAGE($I89:$K89)/X$14,"")</f>
        <v>794.16271069310096</v>
      </c>
      <c r="Y89" s="119">
        <f t="shared" ref="Y89" si="88">IFERROR(AVERAGE($L89:$N89)/Y$14,0)</f>
        <v>768.42058891361489</v>
      </c>
      <c r="Z89" s="119">
        <f t="shared" ref="Z89" si="89">IFERROR(AVERAGE($O89:$Q89)/Z$14,0)</f>
        <v>776.95017172102814</v>
      </c>
      <c r="AA89" s="119">
        <f>IFERROR(AVERAGE($R89:$T89)/AA$14,0)</f>
        <v>848.42240355250567</v>
      </c>
      <c r="AB89" s="219">
        <f>IFERROR((AA89-Z89)/Z89,0)</f>
        <v>9.1990753632448338E-2</v>
      </c>
      <c r="AC89" s="119">
        <f t="shared" ref="AC89" si="90">IFERROR(I89/I$14,0)</f>
        <v>894.86685809101061</v>
      </c>
      <c r="AD89" s="119">
        <f t="shared" ref="AD89" si="91">IFERROR(J89/J$14,0)</f>
        <v>754.42423464130377</v>
      </c>
      <c r="AE89" s="119">
        <f t="shared" ref="AE89" si="92">IFERROR(K89/K$14,0)</f>
        <v>732.72794201016552</v>
      </c>
      <c r="AF89" s="119">
        <f t="shared" ref="AF89" si="93">IFERROR(L89/L$14,0)</f>
        <v>753.80861366209911</v>
      </c>
      <c r="AG89" s="119">
        <f t="shared" ref="AG89" si="94">IFERROR(M89/M$14,0)</f>
        <v>812.47852642218368</v>
      </c>
      <c r="AH89" s="119">
        <f t="shared" ref="AH89" si="95">IFERROR(N89/N$14,0)</f>
        <v>738.93438032206814</v>
      </c>
      <c r="AI89" s="119">
        <f t="shared" ref="AI89" si="96">IFERROR(O89/O$14,0)</f>
        <v>630.14507920984761</v>
      </c>
      <c r="AJ89" s="119">
        <f t="shared" ref="AJ89" si="97">IFERROR(P89/P$14,0)</f>
        <v>691.87020886112714</v>
      </c>
      <c r="AK89" s="119">
        <f t="shared" ref="AK89" si="98">IFERROR(Q89/Q$14,0)</f>
        <v>1012.7543880528548</v>
      </c>
      <c r="AL89" s="119">
        <f t="shared" ref="AL89" si="99">IFERROR(R89/R$14,0)</f>
        <v>888.1299952102346</v>
      </c>
      <c r="AM89" s="119">
        <f t="shared" ref="AM89" si="100">IFERROR(S89/S$14,0)</f>
        <v>796.52938825159652</v>
      </c>
      <c r="AN89" s="122">
        <f>IFERROR(S89/S$14,0)</f>
        <v>796.52938825159652</v>
      </c>
      <c r="AO89" s="120">
        <f>SUM(AC89:AN89)</f>
        <v>9503.1990029860881</v>
      </c>
      <c r="AP89" s="68"/>
      <c r="AQ89" s="68"/>
    </row>
    <row r="90" spans="1:43" ht="15.75" thickBot="1" x14ac:dyDescent="0.3"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</row>
    <row r="91" spans="1:43" ht="15.75" thickBot="1" x14ac:dyDescent="0.3">
      <c r="A91" s="1" t="s">
        <v>165</v>
      </c>
      <c r="B91" s="46" t="s">
        <v>155</v>
      </c>
      <c r="C91" s="115">
        <v>0</v>
      </c>
      <c r="D91" s="102">
        <v>0</v>
      </c>
      <c r="E91" s="102">
        <v>0</v>
      </c>
      <c r="F91" s="102">
        <v>0</v>
      </c>
      <c r="G91" s="102">
        <v>0</v>
      </c>
      <c r="H91" s="123">
        <f>IFERROR((G91-F91)/F91,0)</f>
        <v>0</v>
      </c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</row>
    <row r="92" spans="1:43" ht="15.75" thickBot="1" x14ac:dyDescent="0.3">
      <c r="B92" s="2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</row>
    <row r="93" spans="1:43" ht="15.75" thickBot="1" x14ac:dyDescent="0.3">
      <c r="B93" s="47" t="s">
        <v>156</v>
      </c>
      <c r="C93" s="194"/>
      <c r="D93" s="195">
        <v>0</v>
      </c>
      <c r="E93" s="195">
        <v>0</v>
      </c>
      <c r="F93" s="195">
        <v>0</v>
      </c>
      <c r="G93" s="195">
        <v>0</v>
      </c>
      <c r="H93" s="157">
        <f>IFERROR((G93-F93)/F93,0)</f>
        <v>0</v>
      </c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</row>
    <row r="94" spans="1:43" ht="30.75" thickBot="1" x14ac:dyDescent="0.3">
      <c r="B94" s="95" t="s">
        <v>158</v>
      </c>
      <c r="C94" s="196"/>
      <c r="D94" s="197">
        <v>0</v>
      </c>
      <c r="E94" s="197">
        <v>0</v>
      </c>
      <c r="F94" s="197">
        <v>0</v>
      </c>
      <c r="G94" s="197">
        <v>0</v>
      </c>
      <c r="H94" s="157">
        <f>IFERROR((G94-F94)/F94,0)</f>
        <v>0</v>
      </c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68"/>
      <c r="AH94" s="68"/>
      <c r="AI94" s="68"/>
      <c r="AJ94" s="68"/>
      <c r="AK94" s="68"/>
      <c r="AL94" s="68"/>
      <c r="AM94" s="68"/>
      <c r="AN94" s="68"/>
      <c r="AO94" s="68"/>
      <c r="AP94" s="68"/>
      <c r="AQ94" s="68"/>
    </row>
    <row r="95" spans="1:43" ht="15.75" thickBot="1" x14ac:dyDescent="0.3">
      <c r="B95" s="191" t="s">
        <v>163</v>
      </c>
      <c r="C95" s="198"/>
      <c r="D95" s="199">
        <v>0</v>
      </c>
      <c r="E95" s="199">
        <v>0</v>
      </c>
      <c r="F95" s="199">
        <v>0</v>
      </c>
      <c r="G95" s="199">
        <v>0</v>
      </c>
      <c r="H95" s="157">
        <f>IFERROR((G95-F95)/F95,0)</f>
        <v>0</v>
      </c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68"/>
      <c r="AE95" s="68"/>
      <c r="AF95" s="68"/>
      <c r="AG95" s="68"/>
      <c r="AH95" s="68"/>
      <c r="AI95" s="68"/>
      <c r="AJ95" s="68"/>
      <c r="AK95" s="68"/>
      <c r="AL95" s="68"/>
      <c r="AM95" s="68"/>
      <c r="AN95" s="68"/>
      <c r="AO95" s="68"/>
      <c r="AP95" s="68"/>
      <c r="AQ95" s="68"/>
    </row>
    <row r="96" spans="1:43" ht="40.5" customHeight="1" thickBot="1" x14ac:dyDescent="0.3">
      <c r="B96" s="100" t="s">
        <v>159</v>
      </c>
      <c r="C96" s="126">
        <f>C89+C91</f>
        <v>587167818.99384618</v>
      </c>
      <c r="D96" s="127">
        <f t="shared" ref="D96:G96" si="101">D89+D91</f>
        <v>328549878.39000005</v>
      </c>
      <c r="E96" s="127">
        <f t="shared" si="101"/>
        <v>310083833.92666668</v>
      </c>
      <c r="F96" s="127">
        <v>307966991</v>
      </c>
      <c r="G96" s="127">
        <f t="shared" si="101"/>
        <v>325596237.73666662</v>
      </c>
      <c r="H96" s="225">
        <f>IFERROR((G96-F96)/F96,0)</f>
        <v>5.7243949033052764E-2</v>
      </c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</row>
  </sheetData>
  <mergeCells count="6">
    <mergeCell ref="C11:U11"/>
    <mergeCell ref="W11:AO11"/>
    <mergeCell ref="C12:H12"/>
    <mergeCell ref="I12:U12"/>
    <mergeCell ref="W12:AB12"/>
    <mergeCell ref="AC12:AO12"/>
  </mergeCells>
  <pageMargins left="0.7" right="0.7" top="0.75" bottom="0.75" header="0.3" footer="0.3"/>
  <pageSetup orientation="portrait" r:id="rId1"/>
  <headerFooter>
    <oddFooter>&amp;LDMS Report Package - Version 1.0&amp;CPage &amp;P of &amp;N&amp;RDecember 2020 Release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LRC Format</vt:lpstr>
      <vt:lpstr>Total MCO</vt:lpstr>
      <vt:lpstr>Aetna</vt:lpstr>
      <vt:lpstr>Anthem</vt:lpstr>
      <vt:lpstr>Humana</vt:lpstr>
      <vt:lpstr>Molina</vt:lpstr>
      <vt:lpstr>United</vt:lpstr>
      <vt:lpstr>Wellcare</vt:lpstr>
      <vt:lpstr>'LRC Format'!Print_Titles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Bechtel, Steve R (CHFS DMS)</dc:creator>
  <cp:lastModifiedBy>Scott, Jonathan T (CHFS DMS)</cp:lastModifiedBy>
  <cp:lastPrinted>2025-04-25T17:35:48Z</cp:lastPrinted>
  <dcterms:created xsi:type="dcterms:W3CDTF">2025-04-10T18:00:16Z</dcterms:created>
  <dcterms:modified xsi:type="dcterms:W3CDTF">2026-08-10T15:24:41Z</dcterms:modified>
</cp:coreProperties>
</file>